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anda.Walker\Desktop\"/>
    </mc:Choice>
  </mc:AlternateContent>
  <xr:revisionPtr revIDLastSave="0" documentId="8_{9C1CA15A-3F2B-402A-8EFB-B3571A25CCBA}" xr6:coauthVersionLast="47" xr6:coauthVersionMax="47" xr10:uidLastSave="{00000000-0000-0000-0000-000000000000}"/>
  <workbookProtection workbookAlgorithmName="SHA-512" workbookHashValue="nVQrarDPEDqgsLb4D7FddMY1J/bRWZ2zcPUwnMH5/O8imkyFQAa6dI4TMN7Kcg0y5wx6AftLhd2eRsam90++Mw==" workbookSaltValue="VKetVv2+Q8VKzAQVfjjfJA==" workbookSpinCount="100000" lockStructure="1"/>
  <bookViews>
    <workbookView xWindow="-96" yWindow="-96" windowWidth="23232" windowHeight="12552" activeTab="2" xr2:uid="{5D6D0E60-6D86-4AD4-9C37-D4A733646958}"/>
  </bookViews>
  <sheets>
    <sheet name="IEG " sheetId="1" r:id="rId1"/>
    <sheet name="Error Prone" sheetId="3" r:id="rId2"/>
    <sheet name="Combined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3" l="1"/>
  <c r="D17" i="1"/>
  <c r="D12" i="2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C23" i="2" s="1"/>
  <c r="U4" i="2"/>
  <c r="E12" i="2"/>
  <c r="U12" i="2"/>
  <c r="S23" i="2"/>
  <c r="Q23" i="2"/>
  <c r="O23" i="2"/>
  <c r="G23" i="2"/>
  <c r="E23" i="2"/>
  <c r="C16" i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L17" i="1"/>
  <c r="L18" i="1" s="1"/>
  <c r="L19" i="1" s="1"/>
  <c r="L20" i="1" s="1"/>
  <c r="L21" i="1" s="1"/>
  <c r="L22" i="1" s="1"/>
  <c r="L23" i="1" s="1"/>
  <c r="L24" i="1" s="1"/>
  <c r="L25" i="1" s="1"/>
  <c r="L26" i="1" s="1"/>
  <c r="L16" i="1"/>
  <c r="L15" i="1"/>
  <c r="K16" i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15" i="1"/>
  <c r="J16" i="1"/>
  <c r="J17" i="1" s="1"/>
  <c r="J18" i="1" s="1"/>
  <c r="J19" i="1" s="1"/>
  <c r="J20" i="1" s="1"/>
  <c r="J21" i="1" s="1"/>
  <c r="J22" i="1" s="1"/>
  <c r="J23" i="1" s="1"/>
  <c r="J24" i="1" s="1"/>
  <c r="J25" i="1" s="1"/>
  <c r="J26" i="1" s="1"/>
  <c r="J15" i="1"/>
  <c r="I17" i="1"/>
  <c r="I18" i="1" s="1"/>
  <c r="I19" i="1" s="1"/>
  <c r="I20" i="1" s="1"/>
  <c r="I21" i="1" s="1"/>
  <c r="I22" i="1" s="1"/>
  <c r="I23" i="1" s="1"/>
  <c r="I24" i="1" s="1"/>
  <c r="I25" i="1" s="1"/>
  <c r="I26" i="1" s="1"/>
  <c r="I16" i="1"/>
  <c r="I15" i="1"/>
  <c r="H16" i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15" i="1"/>
  <c r="G16" i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15" i="1"/>
  <c r="F16" i="1"/>
  <c r="F17" i="1" s="1"/>
  <c r="F18" i="1" s="1"/>
  <c r="F19" i="1" s="1"/>
  <c r="F20" i="1" s="1"/>
  <c r="F21" i="1" s="1"/>
  <c r="F22" i="1" s="1"/>
  <c r="F23" i="1" s="1"/>
  <c r="F24" i="1" s="1"/>
  <c r="F25" i="1" s="1"/>
  <c r="F26" i="1" s="1"/>
  <c r="F15" i="1"/>
  <c r="E17" i="1"/>
  <c r="E18" i="1" s="1"/>
  <c r="E19" i="1" s="1"/>
  <c r="E20" i="1" s="1"/>
  <c r="E21" i="1" s="1"/>
  <c r="E22" i="1" s="1"/>
  <c r="E23" i="1" s="1"/>
  <c r="E24" i="1" s="1"/>
  <c r="E25" i="1" s="1"/>
  <c r="E26" i="1" s="1"/>
  <c r="E16" i="1"/>
  <c r="E15" i="1"/>
  <c r="D15" i="1"/>
  <c r="D16" i="1" s="1"/>
  <c r="D18" i="1" s="1"/>
  <c r="D19" i="1" s="1"/>
  <c r="D20" i="1" s="1"/>
  <c r="D21" i="1" s="1"/>
  <c r="D22" i="1" s="1"/>
  <c r="D23" i="1" s="1"/>
  <c r="D24" i="1" s="1"/>
  <c r="D25" i="1" s="1"/>
  <c r="D26" i="1" s="1"/>
  <c r="C15" i="1"/>
  <c r="C4" i="2"/>
  <c r="L22" i="3"/>
  <c r="L23" i="3"/>
  <c r="L24" i="3"/>
  <c r="L25" i="3"/>
  <c r="L26" i="3"/>
  <c r="L27" i="3"/>
  <c r="L28" i="3"/>
  <c r="L21" i="3"/>
  <c r="O22" i="3"/>
  <c r="O23" i="3"/>
  <c r="O24" i="3"/>
  <c r="O25" i="3"/>
  <c r="O26" i="3"/>
  <c r="O27" i="3"/>
  <c r="O28" i="3"/>
  <c r="O21" i="3"/>
  <c r="O8" i="3"/>
  <c r="O9" i="3"/>
  <c r="O10" i="3"/>
  <c r="O11" i="3"/>
  <c r="O12" i="3"/>
  <c r="O13" i="3"/>
  <c r="O14" i="3"/>
  <c r="O7" i="3"/>
  <c r="L8" i="3"/>
  <c r="L9" i="3"/>
  <c r="L10" i="3"/>
  <c r="L11" i="3"/>
  <c r="L12" i="3"/>
  <c r="L13" i="3"/>
  <c r="L14" i="3"/>
  <c r="L7" i="3"/>
  <c r="I7" i="3"/>
  <c r="I8" i="3"/>
  <c r="I9" i="3"/>
  <c r="I10" i="3"/>
  <c r="I11" i="3"/>
  <c r="I12" i="3"/>
  <c r="I13" i="3"/>
  <c r="I14" i="3"/>
  <c r="I5" i="2"/>
  <c r="I6" i="2"/>
  <c r="I7" i="2"/>
  <c r="I8" i="2"/>
  <c r="I9" i="2"/>
  <c r="I10" i="2"/>
  <c r="I11" i="2"/>
  <c r="I12" i="2"/>
  <c r="I4" i="2"/>
  <c r="K5" i="2"/>
  <c r="K6" i="2"/>
  <c r="K7" i="2"/>
  <c r="K8" i="2"/>
  <c r="K9" i="2"/>
  <c r="K10" i="2"/>
  <c r="K11" i="2"/>
  <c r="K12" i="2"/>
  <c r="K4" i="2"/>
  <c r="W5" i="2"/>
  <c r="W6" i="2"/>
  <c r="W7" i="2"/>
  <c r="W8" i="2"/>
  <c r="W9" i="2"/>
  <c r="W10" i="2"/>
  <c r="W11" i="2"/>
  <c r="W4" i="2"/>
  <c r="U5" i="2"/>
  <c r="U6" i="2"/>
  <c r="U7" i="2"/>
  <c r="U8" i="2"/>
  <c r="U9" i="2"/>
  <c r="U10" i="2"/>
  <c r="U11" i="2"/>
  <c r="S4" i="2"/>
  <c r="S5" i="2"/>
  <c r="S6" i="2"/>
  <c r="S7" i="2"/>
  <c r="S8" i="2"/>
  <c r="S9" i="2"/>
  <c r="S10" i="2"/>
  <c r="S11" i="2"/>
  <c r="F8" i="3"/>
  <c r="F9" i="3"/>
  <c r="F10" i="3"/>
  <c r="F11" i="3"/>
  <c r="F12" i="3"/>
  <c r="F13" i="3"/>
  <c r="F14" i="3"/>
  <c r="F7" i="3"/>
  <c r="C8" i="3"/>
  <c r="C9" i="3"/>
  <c r="C10" i="3"/>
  <c r="C12" i="3"/>
  <c r="C13" i="3"/>
  <c r="C14" i="3"/>
  <c r="C7" i="3"/>
  <c r="I28" i="3"/>
  <c r="F28" i="3"/>
  <c r="C28" i="3"/>
  <c r="I27" i="3"/>
  <c r="F27" i="3"/>
  <c r="C27" i="3"/>
  <c r="I26" i="3"/>
  <c r="F26" i="3"/>
  <c r="C26" i="3"/>
  <c r="I25" i="3"/>
  <c r="F25" i="3"/>
  <c r="C25" i="3"/>
  <c r="I24" i="3"/>
  <c r="F24" i="3"/>
  <c r="C24" i="3"/>
  <c r="I23" i="3"/>
  <c r="F23" i="3"/>
  <c r="C23" i="3"/>
  <c r="I22" i="3"/>
  <c r="F22" i="3"/>
  <c r="C22" i="3"/>
  <c r="I21" i="3"/>
  <c r="F21" i="3"/>
  <c r="C21" i="3"/>
  <c r="Q5" i="2"/>
  <c r="Q6" i="2"/>
  <c r="Q7" i="2"/>
  <c r="Q8" i="2"/>
  <c r="Q9" i="2"/>
  <c r="Q10" i="2"/>
  <c r="Q11" i="2"/>
  <c r="Q4" i="2"/>
  <c r="O5" i="2"/>
  <c r="O6" i="2"/>
  <c r="O7" i="2"/>
  <c r="O8" i="2"/>
  <c r="O9" i="2"/>
  <c r="O10" i="2"/>
  <c r="O11" i="2"/>
  <c r="O4" i="2"/>
  <c r="G5" i="2"/>
  <c r="G6" i="2"/>
  <c r="G7" i="2"/>
  <c r="G8" i="2"/>
  <c r="G9" i="2"/>
  <c r="G10" i="2"/>
  <c r="G11" i="2"/>
  <c r="G4" i="2"/>
  <c r="E5" i="2"/>
  <c r="E6" i="2"/>
  <c r="E7" i="2"/>
  <c r="E8" i="2"/>
  <c r="E9" i="2"/>
  <c r="E10" i="2"/>
  <c r="E11" i="2"/>
  <c r="E4" i="2"/>
  <c r="C6" i="2"/>
  <c r="C7" i="2"/>
  <c r="C8" i="2"/>
  <c r="C9" i="2"/>
  <c r="C10" i="2"/>
  <c r="C11" i="2"/>
  <c r="C5" i="2"/>
  <c r="W13" i="2" l="1"/>
  <c r="W12" i="2"/>
  <c r="K13" i="2"/>
  <c r="I13" i="2"/>
  <c r="O13" i="2"/>
  <c r="O19" i="2"/>
  <c r="O18" i="2"/>
  <c r="O17" i="2"/>
  <c r="O14" i="2"/>
  <c r="O22" i="2"/>
  <c r="O21" i="2"/>
  <c r="O16" i="2"/>
  <c r="O15" i="2"/>
  <c r="S17" i="2"/>
  <c r="Q22" i="2"/>
  <c r="Q21" i="2"/>
  <c r="Q13" i="2"/>
  <c r="S16" i="2"/>
  <c r="Q15" i="2"/>
  <c r="S18" i="2"/>
  <c r="Q20" i="2"/>
  <c r="Q12" i="2"/>
  <c r="S15" i="2"/>
  <c r="S14" i="2"/>
  <c r="S21" i="2"/>
  <c r="S13" i="2"/>
  <c r="Q14" i="2"/>
  <c r="S22" i="2"/>
  <c r="S12" i="2"/>
  <c r="Q19" i="2"/>
  <c r="Q18" i="2"/>
  <c r="Q17" i="2"/>
  <c r="S20" i="2"/>
  <c r="O20" i="2"/>
  <c r="O12" i="2"/>
  <c r="Q16" i="2"/>
  <c r="S19" i="2"/>
  <c r="G20" i="2"/>
  <c r="E16" i="2"/>
  <c r="E14" i="2"/>
  <c r="G19" i="2"/>
  <c r="G13" i="2"/>
  <c r="C13" i="2"/>
  <c r="C21" i="2"/>
  <c r="C20" i="2"/>
  <c r="G21" i="2"/>
  <c r="C12" i="2"/>
  <c r="E22" i="2"/>
  <c r="G18" i="2"/>
  <c r="E17" i="2"/>
  <c r="G17" i="2"/>
  <c r="C22" i="2"/>
  <c r="E15" i="2"/>
  <c r="G12" i="2"/>
  <c r="C19" i="2"/>
  <c r="C18" i="2"/>
  <c r="E21" i="2"/>
  <c r="E13" i="2"/>
  <c r="C17" i="2"/>
  <c r="E20" i="2"/>
  <c r="G16" i="2"/>
  <c r="C16" i="2"/>
  <c r="E19" i="2"/>
  <c r="G15" i="2"/>
  <c r="C15" i="2"/>
  <c r="E18" i="2"/>
  <c r="G22" i="2"/>
  <c r="G14" i="2"/>
  <c r="C14" i="2"/>
  <c r="W14" i="2" l="1"/>
  <c r="U13" i="2"/>
  <c r="K14" i="2"/>
  <c r="I14" i="2"/>
  <c r="W15" i="2" l="1"/>
  <c r="U14" i="2"/>
  <c r="K15" i="2"/>
  <c r="I15" i="2"/>
  <c r="W16" i="2" l="1"/>
  <c r="U15" i="2"/>
  <c r="K16" i="2"/>
  <c r="I16" i="2"/>
  <c r="W17" i="2" l="1"/>
  <c r="U16" i="2"/>
  <c r="K17" i="2"/>
  <c r="I17" i="2"/>
  <c r="W18" i="2" l="1"/>
  <c r="U17" i="2"/>
  <c r="K18" i="2"/>
  <c r="I18" i="2"/>
  <c r="W19" i="2" l="1"/>
  <c r="U18" i="2"/>
  <c r="K19" i="2"/>
  <c r="I19" i="2"/>
  <c r="W20" i="2" l="1"/>
  <c r="U19" i="2"/>
  <c r="K20" i="2"/>
  <c r="I20" i="2"/>
  <c r="W21" i="2" l="1"/>
  <c r="U20" i="2"/>
  <c r="K21" i="2"/>
  <c r="I21" i="2"/>
  <c r="W23" i="2" l="1"/>
  <c r="W22" i="2"/>
  <c r="U21" i="2"/>
  <c r="K22" i="2"/>
  <c r="K23" i="2"/>
  <c r="I22" i="2"/>
  <c r="I23" i="2"/>
  <c r="U22" i="2" l="1"/>
  <c r="U23" i="2"/>
</calcChain>
</file>

<file path=xl/sharedStrings.xml><?xml version="1.0" encoding="utf-8"?>
<sst xmlns="http://schemas.openxmlformats.org/spreadsheetml/2006/main" count="180" uniqueCount="65">
  <si>
    <t>Income Eligibility Guidelines</t>
  </si>
  <si>
    <t>Effective from July 1, 2024 to June 30, 2025</t>
  </si>
  <si>
    <t>Reduced price meals -- 185%</t>
  </si>
  <si>
    <t>Free meals -- 130%</t>
  </si>
  <si>
    <t>Household Size</t>
  </si>
  <si>
    <t>Annual</t>
  </si>
  <si>
    <t>Monthly</t>
  </si>
  <si>
    <t>Twice-
Monthly</t>
  </si>
  <si>
    <t>Bi-weekly</t>
  </si>
  <si>
    <t>Weekly</t>
  </si>
  <si>
    <r>
      <t>Annual</t>
    </r>
    <r>
      <rPr>
        <b/>
        <sz val="12"/>
        <color theme="9" tint="0.79998168889431442"/>
        <rFont val="Calibri"/>
        <family val="2"/>
      </rPr>
      <t>2</t>
    </r>
  </si>
  <si>
    <r>
      <t>Monthly</t>
    </r>
    <r>
      <rPr>
        <b/>
        <sz val="12"/>
        <color theme="9" tint="0.79998168889431442"/>
        <rFont val="Calibri"/>
        <family val="2"/>
      </rPr>
      <t>3</t>
    </r>
  </si>
  <si>
    <r>
      <t>Twice-
Monthly</t>
    </r>
    <r>
      <rPr>
        <b/>
        <sz val="12"/>
        <color theme="9" tint="0.79998168889431442"/>
        <rFont val="Calibri"/>
        <family val="2"/>
      </rPr>
      <t>4</t>
    </r>
  </si>
  <si>
    <r>
      <t>Bi-weekly</t>
    </r>
    <r>
      <rPr>
        <b/>
        <sz val="12"/>
        <color theme="9" tint="0.79998168889431442"/>
        <rFont val="Calibri"/>
        <family val="2"/>
      </rPr>
      <t>5</t>
    </r>
  </si>
  <si>
    <r>
      <t>Weekly</t>
    </r>
    <r>
      <rPr>
        <b/>
        <sz val="12"/>
        <color theme="9" tint="0.79998168889431442"/>
        <rFont val="Calibri"/>
        <family val="2"/>
      </rPr>
      <t>6</t>
    </r>
  </si>
  <si>
    <t>For each additional family member add</t>
  </si>
  <si>
    <t>Twice-monthly is twice per month</t>
  </si>
  <si>
    <t>Bi-weekly is every two weeks, every other week</t>
  </si>
  <si>
    <t>ADA Compliant: 05/07/2024</t>
  </si>
  <si>
    <t>Error-Prone Chart for FREE Eligibility Applications July 1, 2024 - June 30, 2025</t>
  </si>
  <si>
    <t>How Often Income Was Received</t>
  </si>
  <si>
    <t>Family Size</t>
  </si>
  <si>
    <t>Annually Error-Prone</t>
  </si>
  <si>
    <t>Monthly Error-Prone</t>
  </si>
  <si>
    <t>Twice Per Month Error-Prone</t>
  </si>
  <si>
    <t>Every Other Week Error-Prone</t>
  </si>
  <si>
    <t>Weekly Error-Prone</t>
  </si>
  <si>
    <t>to</t>
  </si>
  <si>
    <t>Error-prone Chart for REDUCED Eligibility Applications July 1, 2024 - June 30, 2025</t>
  </si>
  <si>
    <t>Annually</t>
  </si>
  <si>
    <t>Error-prone applications are those applications where income falls between the income eligibility limits and $1200 of the income eligibilty limits for Yearly.</t>
  </si>
  <si>
    <t>Error-prone applications are those applications where income falls between the income eligibility limits and $100 of the income eligibilty limits for Monthly.</t>
  </si>
  <si>
    <t>Twice Per Mth</t>
  </si>
  <si>
    <t>Error prone applications are those applications where income falls between the income eligibility limits and $50 of the income eligibility limits for Twice per Month.
Calculated using $1200/24 payments, round to the nearest whole dollar with standard rounding rules.</t>
  </si>
  <si>
    <t>Error-Prone Applications</t>
  </si>
  <si>
    <t>Every 2 Weeks</t>
  </si>
  <si>
    <t>Error prone applications are those applications where income falls between the income eligibility limits and $46 of the income eligibility limits for Every 2 weeks.
Calculated using $1200/26 payments, round to the nearest whole dollar with standard rounding rules.</t>
  </si>
  <si>
    <t xml:space="preserve">Error prone applications are those applications where income falls between the income eligibility limits and $23 of the income eligibility limits for Weekly.
Calculated using $1200/52 payments, round to the nearest whole dollar with standard rounding rules.							</t>
  </si>
  <si>
    <t>INCOME ELIGIBILITY GUIDELINES JULY 1, 2024 - JUNE 30, 2025</t>
  </si>
  <si>
    <t>Household
Size</t>
  </si>
  <si>
    <t>Annual Error Prone</t>
  </si>
  <si>
    <t>Monthly Error Prone</t>
  </si>
  <si>
    <t>Twice-Monthly Error Prone</t>
  </si>
  <si>
    <t>Twice-Monthly</t>
  </si>
  <si>
    <t>Bi-weekly Error Prone</t>
  </si>
  <si>
    <t>Weekly Error Prone</t>
  </si>
  <si>
    <t>Error prone applications are those applications where income falls between the income eligibility limits and $1200 of the income eligibility limits for Yearly.</t>
  </si>
  <si>
    <t>Error prone applications are those applications where income falls between the income eligibility limits and $100 of the income eligibility limits for Monthly.</t>
  </si>
  <si>
    <t xml:space="preserve">  Error Prone Applications</t>
  </si>
  <si>
    <t>Twice Per Month</t>
  </si>
  <si>
    <t xml:space="preserve">Error prone applications are those applications where income falls between the income eligibility limits and $50 of the income eligibility limits for Twice per Month.
</t>
  </si>
  <si>
    <t>Calculated using $1200/24 payments, round to the nearest whole dollar with standard rounding rules.</t>
  </si>
  <si>
    <t xml:space="preserve">Error prone applications are those applications where income falls between the income eligibility limits and $46 of the income eligibility limits for Every 2 weeks.
</t>
  </si>
  <si>
    <t>Calculated using $1200/26 payments, round to the nearest whole dollar with standard rounding rules.</t>
  </si>
  <si>
    <t xml:space="preserve">Error prone applications are those applications where income falls between the income eligibility limits and $23 of the income eligibility limits for Weekly.
					</t>
  </si>
  <si>
    <t>Calculated using $1200/52 payments, round to the nearest whole dollar with standard rounding rules.</t>
  </si>
  <si>
    <t>Error Prone and Non Error Prone Examples</t>
  </si>
  <si>
    <t xml:space="preserve">Example 1: </t>
  </si>
  <si>
    <t xml:space="preserve">Application income listed is $43,285 annually for a household size of 3. </t>
  </si>
  <si>
    <t>This household is eligible for reduced-price meals. This application is not error prone.</t>
  </si>
  <si>
    <t xml:space="preserve">The income falls outside of the error prone range of $44,791 to $45,991. </t>
  </si>
  <si>
    <r>
      <rPr>
        <b/>
        <sz val="12"/>
        <color theme="1"/>
        <rFont val="Calibri"/>
        <family val="2"/>
        <scheme val="minor"/>
      </rPr>
      <t>Example 2:</t>
    </r>
    <r>
      <rPr>
        <sz val="12"/>
        <color theme="1"/>
        <rFont val="Calibri"/>
        <family val="2"/>
        <scheme val="minor"/>
      </rPr>
      <t xml:space="preserve"> </t>
    </r>
  </si>
  <si>
    <t xml:space="preserve">Application income listed is $45,188 annually for a household size of 3. </t>
  </si>
  <si>
    <t xml:space="preserve">This household is eligible for reduced-price meals. This application is error prone. </t>
  </si>
  <si>
    <t>The income falls within the error prone range of $44,791 to $45,991.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</si>
</sst>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b/>
      <sz val="9"/>
      <color theme="1"/>
      <name val="Adobe-garamond-pr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9" tint="0.79998168889431442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F3F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9" tint="0.79998168889431442"/>
        <bgColor indexed="64"/>
      </patternFill>
    </fill>
  </fills>
  <borders count="1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indexed="64"/>
      </right>
      <top style="medium">
        <color rgb="FFAAAAAA"/>
      </top>
      <bottom style="medium">
        <color rgb="FFAAAAAA"/>
      </bottom>
      <diagonal/>
    </border>
    <border>
      <left/>
      <right/>
      <top style="medium">
        <color theme="1" tint="0.34998626667073579"/>
      </top>
      <bottom/>
      <diagonal/>
    </border>
    <border>
      <left/>
      <right style="medium">
        <color theme="1" tint="0.34998626667073579"/>
      </right>
      <top style="medium">
        <color theme="1" tint="0.34998626667073579"/>
      </top>
      <bottom/>
      <diagonal/>
    </border>
    <border>
      <left/>
      <right/>
      <top/>
      <bottom style="medium">
        <color theme="1" tint="0.34998626667073579"/>
      </bottom>
      <diagonal/>
    </border>
    <border>
      <left style="medium">
        <color theme="1" tint="0.34998626667073579"/>
      </left>
      <right style="thin">
        <color theme="1" tint="0.34998626667073579"/>
      </right>
      <top style="medium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medium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/>
      <right style="medium">
        <color theme="1" tint="0.34998626667073579"/>
      </right>
      <top/>
      <bottom/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 style="medium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medium">
        <color theme="1" tint="0.34998626667073579"/>
      </left>
      <right style="medium">
        <color theme="1" tint="0.34998626667073579"/>
      </right>
      <top/>
      <bottom style="medium">
        <color rgb="FFAAAAAA"/>
      </bottom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rgb="FFAAAAAA"/>
      </top>
      <bottom style="medium">
        <color rgb="FFAAAAAA"/>
      </bottom>
      <diagonal/>
    </border>
    <border>
      <left style="medium">
        <color theme="1" tint="0.34998626667073579"/>
      </left>
      <right style="medium">
        <color theme="1" tint="0.34998626667073579"/>
      </right>
      <top/>
      <bottom/>
      <diagonal/>
    </border>
    <border>
      <left/>
      <right style="medium">
        <color theme="1" tint="0.34998626667073579"/>
      </right>
      <top style="medium">
        <color rgb="FFAAAAAA"/>
      </top>
      <bottom style="medium">
        <color rgb="FFAAAAAA"/>
      </bottom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rgb="FFAAAAAA"/>
      </top>
      <bottom/>
      <diagonal/>
    </border>
    <border>
      <left/>
      <right style="medium">
        <color theme="1" tint="0.34998626667073579"/>
      </right>
      <top style="medium">
        <color rgb="FFAAAAAA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 style="thin">
        <color theme="1" tint="0.34998626667073579"/>
      </left>
      <right style="medium">
        <color indexed="64"/>
      </right>
      <top/>
      <bottom style="thin">
        <color theme="1" tint="0.34998626667073579"/>
      </bottom>
      <diagonal/>
    </border>
    <border>
      <left style="medium">
        <color indexed="64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medium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medium">
        <color indexed="64"/>
      </right>
      <top style="medium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medium">
        <color indexed="64"/>
      </right>
      <top style="thin">
        <color theme="1" tint="0.34998626667073579"/>
      </top>
      <bottom style="medium">
        <color theme="1" tint="0.34998626667073579"/>
      </bottom>
      <diagonal/>
    </border>
    <border>
      <left style="medium">
        <color indexed="64"/>
      </left>
      <right/>
      <top style="medium">
        <color theme="1" tint="0.34998626667073579"/>
      </top>
      <bottom/>
      <diagonal/>
    </border>
    <border>
      <left style="medium">
        <color indexed="64"/>
      </left>
      <right/>
      <top/>
      <bottom style="medium">
        <color theme="1" tint="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1" tint="0.34998626667073579"/>
      </right>
      <top/>
      <bottom style="medium">
        <color indexed="64"/>
      </bottom>
      <diagonal/>
    </border>
    <border>
      <left style="medium">
        <color theme="1" tint="0.34998626667073579"/>
      </left>
      <right style="medium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 style="medium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 style="thin">
        <color theme="1" tint="0.34998626667073579"/>
      </left>
      <right style="medium">
        <color indexed="64"/>
      </right>
      <top style="thin">
        <color theme="1" tint="0.34998626667073579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theme="1" tint="0.34998626667073579"/>
      </bottom>
      <diagonal/>
    </border>
    <border>
      <left/>
      <right style="medium">
        <color indexed="64"/>
      </right>
      <top style="medium">
        <color theme="1" tint="0.34998626667073579"/>
      </top>
      <bottom/>
      <diagonal/>
    </border>
    <border>
      <left/>
      <right/>
      <top/>
      <bottom style="medium">
        <color rgb="FFAAAAAA"/>
      </bottom>
      <diagonal/>
    </border>
    <border>
      <left/>
      <right/>
      <top style="medium">
        <color rgb="FFAAAAAA"/>
      </top>
      <bottom style="medium">
        <color rgb="FFAAAAAA"/>
      </bottom>
      <diagonal/>
    </border>
    <border>
      <left/>
      <right/>
      <top style="medium">
        <color rgb="FFAAAAAA"/>
      </top>
      <bottom style="medium">
        <color indexed="64"/>
      </bottom>
      <diagonal/>
    </border>
    <border>
      <left/>
      <right/>
      <top style="medium">
        <color rgb="FFAAAAAA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1" tint="0.34998626667073579"/>
      </bottom>
      <diagonal/>
    </border>
    <border>
      <left/>
      <right style="medium">
        <color indexed="64"/>
      </right>
      <top/>
      <bottom style="medium">
        <color rgb="FFAAAAAA"/>
      </bottom>
      <diagonal/>
    </border>
    <border>
      <left/>
      <right style="medium">
        <color indexed="64"/>
      </right>
      <top style="medium">
        <color rgb="FFAAAAAA"/>
      </top>
      <bottom style="medium">
        <color indexed="64"/>
      </bottom>
      <diagonal/>
    </border>
    <border>
      <left/>
      <right style="medium">
        <color indexed="64"/>
      </right>
      <top style="medium">
        <color rgb="FFAAAAAA"/>
      </top>
      <bottom/>
      <diagonal/>
    </border>
    <border>
      <left style="medium">
        <color indexed="64"/>
      </left>
      <right style="medium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indexed="64"/>
      </left>
      <right style="medium">
        <color indexed="64"/>
      </right>
      <top style="thin">
        <color theme="1" tint="0.34998626667073579"/>
      </top>
      <bottom style="medium">
        <color indexed="64"/>
      </bottom>
      <diagonal/>
    </border>
    <border>
      <left style="thin">
        <color theme="1" tint="0.34998626667073579"/>
      </left>
      <right style="thin">
        <color theme="1" tint="0.34998626667073579"/>
      </right>
      <top style="medium">
        <color theme="1" tint="0.34998626667073579"/>
      </top>
      <bottom/>
      <diagonal/>
    </border>
    <border>
      <left style="medium">
        <color indexed="64"/>
      </left>
      <right style="thin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theme="1" tint="0.34998626667073579"/>
      </bottom>
      <diagonal/>
    </border>
    <border>
      <left/>
      <right style="medium">
        <color theme="1" tint="0.34998626667073579"/>
      </right>
      <top/>
      <bottom style="medium">
        <color rgb="FFAAAAAA"/>
      </bottom>
      <diagonal/>
    </border>
    <border>
      <left style="medium">
        <color indexed="64"/>
      </left>
      <right/>
      <top style="medium">
        <color indexed="64"/>
      </top>
      <bottom style="medium">
        <color rgb="FFAAAAAA"/>
      </bottom>
      <diagonal/>
    </border>
    <border>
      <left style="medium">
        <color indexed="64"/>
      </left>
      <right/>
      <top style="medium">
        <color rgb="FFAAAAAA"/>
      </top>
      <bottom style="medium">
        <color rgb="FFAAAAAA"/>
      </bottom>
      <diagonal/>
    </border>
    <border>
      <left style="medium">
        <color indexed="64"/>
      </left>
      <right/>
      <top style="medium">
        <color rgb="FFAAAAAA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AAAAAA"/>
      </bottom>
      <diagonal/>
    </border>
    <border>
      <left/>
      <right style="medium">
        <color indexed="64"/>
      </right>
      <top style="medium">
        <color indexed="64"/>
      </top>
      <bottom style="medium">
        <color rgb="FFAAAAAA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AAAAAA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AAAAAA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theme="1" tint="0.34998626667073579"/>
      </left>
      <right style="thin">
        <color theme="1" tint="0.34998626667073579"/>
      </right>
      <top/>
      <bottom/>
      <diagonal/>
    </border>
    <border>
      <left style="thin">
        <color theme="1" tint="0.34998626667073579"/>
      </left>
      <right style="thin">
        <color theme="1" tint="0.34998626667073579"/>
      </right>
      <top/>
      <bottom style="medium">
        <color indexed="64"/>
      </bottom>
      <diagonal/>
    </border>
    <border>
      <left/>
      <right style="thin">
        <color theme="1" tint="0.34998626667073579"/>
      </right>
      <top style="medium">
        <color theme="1" tint="0.34998626667073579"/>
      </top>
      <bottom/>
      <diagonal/>
    </border>
    <border>
      <left/>
      <right style="thin">
        <color theme="1" tint="0.34998626667073579"/>
      </right>
      <top/>
      <bottom style="medium">
        <color indexed="64"/>
      </bottom>
      <diagonal/>
    </border>
    <border>
      <left style="thin">
        <color theme="1" tint="0.34998626667073579"/>
      </left>
      <right/>
      <top/>
      <bottom/>
      <diagonal/>
    </border>
    <border>
      <left style="thin">
        <color theme="1" tint="0.34998626667073579"/>
      </left>
      <right/>
      <top style="medium">
        <color theme="1" tint="0.34998626667073579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theme="1" tint="0.34998626667073579"/>
      </left>
      <right/>
      <top style="medium">
        <color indexed="64"/>
      </top>
      <bottom style="medium">
        <color indexed="64"/>
      </bottom>
      <diagonal/>
    </border>
    <border>
      <left style="medium">
        <color theme="1" tint="0.34998626667073579"/>
      </left>
      <right style="medium">
        <color theme="1" tint="0.34998626667073579"/>
      </right>
      <top/>
      <bottom style="medium">
        <color indexed="64"/>
      </bottom>
      <diagonal/>
    </border>
    <border>
      <left/>
      <right style="medium">
        <color theme="1" tint="0.34998626667073579"/>
      </right>
      <top style="medium">
        <color indexed="64"/>
      </top>
      <bottom style="medium">
        <color indexed="64"/>
      </bottom>
      <diagonal/>
    </border>
    <border>
      <left style="medium">
        <color theme="1" tint="0.34998626667073579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AAAAAA"/>
      </top>
      <bottom style="medium">
        <color theme="1" tint="0.34998626667073579"/>
      </bottom>
      <diagonal/>
    </border>
    <border>
      <left style="medium">
        <color indexed="64"/>
      </left>
      <right style="medium">
        <color indexed="64"/>
      </right>
      <top style="medium">
        <color rgb="FFAAAAAA"/>
      </top>
      <bottom style="medium">
        <color rgb="FFAAAAAA"/>
      </bottom>
      <diagonal/>
    </border>
    <border>
      <left style="medium">
        <color indexed="64"/>
      </left>
      <right style="medium">
        <color indexed="64"/>
      </right>
      <top/>
      <bottom style="medium">
        <color rgb="FFAAAAAA"/>
      </bottom>
      <diagonal/>
    </border>
    <border>
      <left style="medium">
        <color indexed="64"/>
      </left>
      <right style="medium">
        <color indexed="64"/>
      </right>
      <top style="medium">
        <color rgb="FFAAAAAA"/>
      </top>
      <bottom style="medium">
        <color rgb="FF595959"/>
      </bottom>
      <diagonal/>
    </border>
    <border>
      <left style="medium">
        <color indexed="64"/>
      </left>
      <right/>
      <top style="medium">
        <color rgb="FFAAAAAA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595959"/>
      </bottom>
      <diagonal/>
    </border>
    <border>
      <left style="thin">
        <color indexed="64"/>
      </left>
      <right style="thick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ck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theme="1" tint="0.34998626667073579"/>
      </left>
      <right/>
      <top/>
      <bottom style="medium">
        <color rgb="FFAAAAAA"/>
      </bottom>
      <diagonal/>
    </border>
    <border>
      <left style="medium">
        <color theme="1" tint="0.34998626667073579"/>
      </left>
      <right/>
      <top style="medium">
        <color rgb="FFAAAAAA"/>
      </top>
      <bottom style="medium">
        <color rgb="FFAAAAAA"/>
      </bottom>
      <diagonal/>
    </border>
    <border>
      <left style="medium">
        <color theme="1" tint="0.34998626667073579"/>
      </left>
      <right/>
      <top style="medium">
        <color rgb="FFAAAAAA"/>
      </top>
      <bottom/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theme="1" tint="0.34998626667073579"/>
      </top>
      <bottom/>
      <diagonal/>
    </border>
    <border>
      <left style="medium">
        <color theme="1" tint="0.34998626667073579"/>
      </left>
      <right/>
      <top style="medium">
        <color theme="1" tint="0.34998626667073579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327">
    <xf numFmtId="0" fontId="0" fillId="0" borderId="0" xfId="0"/>
    <xf numFmtId="3" fontId="0" fillId="0" borderId="0" xfId="0" applyNumberFormat="1"/>
    <xf numFmtId="0" fontId="1" fillId="0" borderId="0" xfId="0" applyFont="1" applyAlignment="1">
      <alignment vertical="center" wrapText="1"/>
    </xf>
    <xf numFmtId="3" fontId="3" fillId="6" borderId="11" xfId="0" applyNumberFormat="1" applyFont="1" applyFill="1" applyBorder="1" applyAlignment="1">
      <alignment horizontal="center"/>
    </xf>
    <xf numFmtId="3" fontId="3" fillId="7" borderId="11" xfId="0" applyNumberFormat="1" applyFont="1" applyFill="1" applyBorder="1" applyAlignment="1">
      <alignment horizontal="center"/>
    </xf>
    <xf numFmtId="3" fontId="3" fillId="6" borderId="36" xfId="0" applyNumberFormat="1" applyFont="1" applyFill="1" applyBorder="1" applyAlignment="1">
      <alignment horizontal="center"/>
    </xf>
    <xf numFmtId="3" fontId="3" fillId="7" borderId="36" xfId="0" applyNumberFormat="1" applyFont="1" applyFill="1" applyBorder="1" applyAlignment="1">
      <alignment horizontal="center"/>
    </xf>
    <xf numFmtId="0" fontId="3" fillId="6" borderId="58" xfId="0" applyFont="1" applyFill="1" applyBorder="1" applyAlignment="1">
      <alignment horizontal="center"/>
    </xf>
    <xf numFmtId="0" fontId="3" fillId="7" borderId="58" xfId="0" applyFont="1" applyFill="1" applyBorder="1" applyAlignment="1">
      <alignment horizontal="center"/>
    </xf>
    <xf numFmtId="0" fontId="3" fillId="7" borderId="59" xfId="0" applyFont="1" applyFill="1" applyBorder="1" applyAlignment="1">
      <alignment horizontal="center"/>
    </xf>
    <xf numFmtId="3" fontId="3" fillId="6" borderId="35" xfId="0" applyNumberFormat="1" applyFont="1" applyFill="1" applyBorder="1" applyAlignment="1">
      <alignment horizontal="center"/>
    </xf>
    <xf numFmtId="3" fontId="3" fillId="7" borderId="35" xfId="0" applyNumberFormat="1" applyFont="1" applyFill="1" applyBorder="1" applyAlignment="1">
      <alignment horizontal="center"/>
    </xf>
    <xf numFmtId="3" fontId="3" fillId="7" borderId="61" xfId="0" applyNumberFormat="1" applyFont="1" applyFill="1" applyBorder="1" applyAlignment="1">
      <alignment horizontal="center"/>
    </xf>
    <xf numFmtId="3" fontId="3" fillId="7" borderId="46" xfId="0" applyNumberFormat="1" applyFont="1" applyFill="1" applyBorder="1" applyAlignment="1">
      <alignment horizontal="center"/>
    </xf>
    <xf numFmtId="3" fontId="3" fillId="7" borderId="47" xfId="0" applyNumberFormat="1" applyFont="1" applyFill="1" applyBorder="1" applyAlignment="1">
      <alignment horizontal="center"/>
    </xf>
    <xf numFmtId="3" fontId="3" fillId="6" borderId="33" xfId="0" applyNumberFormat="1" applyFont="1" applyFill="1" applyBorder="1" applyAlignment="1">
      <alignment horizontal="center"/>
    </xf>
    <xf numFmtId="3" fontId="3" fillId="6" borderId="23" xfId="0" applyNumberFormat="1" applyFont="1" applyFill="1" applyBorder="1" applyAlignment="1">
      <alignment horizontal="center"/>
    </xf>
    <xf numFmtId="3" fontId="3" fillId="6" borderId="34" xfId="0" applyNumberFormat="1" applyFont="1" applyFill="1" applyBorder="1" applyAlignment="1">
      <alignment horizontal="center"/>
    </xf>
    <xf numFmtId="0" fontId="3" fillId="6" borderId="62" xfId="0" applyFont="1" applyFill="1" applyBorder="1" applyAlignment="1">
      <alignment horizontal="center"/>
    </xf>
    <xf numFmtId="0" fontId="0" fillId="0" borderId="2" xfId="0" applyBorder="1"/>
    <xf numFmtId="0" fontId="8" fillId="9" borderId="41" xfId="0" applyFont="1" applyFill="1" applyBorder="1" applyAlignment="1">
      <alignment horizontal="center" vertical="center" wrapText="1"/>
    </xf>
    <xf numFmtId="0" fontId="8" fillId="10" borderId="31" xfId="0" applyFont="1" applyFill="1" applyBorder="1" applyAlignment="1">
      <alignment horizontal="center" vertical="center" wrapText="1"/>
    </xf>
    <xf numFmtId="0" fontId="8" fillId="12" borderId="31" xfId="0" applyFont="1" applyFill="1" applyBorder="1" applyAlignment="1">
      <alignment horizontal="center" vertical="center" wrapText="1"/>
    </xf>
    <xf numFmtId="0" fontId="8" fillId="12" borderId="8" xfId="0" applyFont="1" applyFill="1" applyBorder="1" applyAlignment="1">
      <alignment horizontal="center" vertical="center" wrapText="1"/>
    </xf>
    <xf numFmtId="0" fontId="8" fillId="12" borderId="9" xfId="0" applyFont="1" applyFill="1" applyBorder="1" applyAlignment="1">
      <alignment horizontal="center" vertical="center" wrapText="1"/>
    </xf>
    <xf numFmtId="0" fontId="8" fillId="9" borderId="6" xfId="0" applyFont="1" applyFill="1" applyBorder="1" applyAlignment="1">
      <alignment horizontal="center" vertical="center" wrapText="1"/>
    </xf>
    <xf numFmtId="0" fontId="8" fillId="17" borderId="9" xfId="0" applyFont="1" applyFill="1" applyBorder="1" applyAlignment="1">
      <alignment horizontal="center" vertical="center" wrapText="1"/>
    </xf>
    <xf numFmtId="0" fontId="9" fillId="2" borderId="55" xfId="0" applyFont="1" applyFill="1" applyBorder="1" applyAlignment="1">
      <alignment horizontal="center" vertical="center" wrapText="1"/>
    </xf>
    <xf numFmtId="3" fontId="9" fillId="2" borderId="64" xfId="0" applyNumberFormat="1" applyFont="1" applyFill="1" applyBorder="1" applyAlignment="1">
      <alignment vertical="center" wrapText="1"/>
    </xf>
    <xf numFmtId="3" fontId="9" fillId="2" borderId="50" xfId="0" applyNumberFormat="1" applyFont="1" applyFill="1" applyBorder="1" applyAlignment="1">
      <alignment vertical="center" wrapText="1"/>
    </xf>
    <xf numFmtId="0" fontId="8" fillId="9" borderId="6" xfId="0" applyFont="1" applyFill="1" applyBorder="1" applyAlignment="1">
      <alignment vertical="center" wrapText="1"/>
    </xf>
    <xf numFmtId="3" fontId="9" fillId="2" borderId="50" xfId="0" applyNumberFormat="1" applyFont="1" applyFill="1" applyBorder="1" applyAlignment="1">
      <alignment horizontal="right" vertical="center" wrapText="1"/>
    </xf>
    <xf numFmtId="0" fontId="9" fillId="15" borderId="12" xfId="0" applyFont="1" applyFill="1" applyBorder="1" applyAlignment="1">
      <alignment horizontal="center" vertical="center" wrapText="1"/>
    </xf>
    <xf numFmtId="3" fontId="9" fillId="13" borderId="65" xfId="0" applyNumberFormat="1" applyFont="1" applyFill="1" applyBorder="1" applyAlignment="1">
      <alignment vertical="center" wrapText="1"/>
    </xf>
    <xf numFmtId="3" fontId="9" fillId="13" borderId="51" xfId="0" applyNumberFormat="1" applyFont="1" applyFill="1" applyBorder="1" applyAlignment="1">
      <alignment vertical="center" wrapText="1"/>
    </xf>
    <xf numFmtId="3" fontId="9" fillId="18" borderId="50" xfId="0" applyNumberFormat="1" applyFont="1" applyFill="1" applyBorder="1" applyAlignment="1">
      <alignment vertical="center" wrapText="1"/>
    </xf>
    <xf numFmtId="0" fontId="9" fillId="2" borderId="12" xfId="0" applyFont="1" applyFill="1" applyBorder="1" applyAlignment="1">
      <alignment horizontal="center" vertical="center" wrapText="1"/>
    </xf>
    <xf numFmtId="3" fontId="9" fillId="2" borderId="65" xfId="0" applyNumberFormat="1" applyFont="1" applyFill="1" applyBorder="1" applyAlignment="1">
      <alignment vertical="center" wrapText="1"/>
    </xf>
    <xf numFmtId="3" fontId="9" fillId="2" borderId="51" xfId="0" applyNumberFormat="1" applyFont="1" applyFill="1" applyBorder="1" applyAlignment="1">
      <alignment vertical="center" wrapText="1"/>
    </xf>
    <xf numFmtId="3" fontId="8" fillId="9" borderId="6" xfId="0" applyNumberFormat="1" applyFont="1" applyFill="1" applyBorder="1" applyAlignment="1">
      <alignment vertical="center" wrapText="1"/>
    </xf>
    <xf numFmtId="0" fontId="9" fillId="15" borderId="76" xfId="0" applyFont="1" applyFill="1" applyBorder="1" applyAlignment="1">
      <alignment horizontal="center" vertical="center" wrapText="1"/>
    </xf>
    <xf numFmtId="3" fontId="9" fillId="13" borderId="66" xfId="0" applyNumberFormat="1" applyFont="1" applyFill="1" applyBorder="1" applyAlignment="1">
      <alignment vertical="center" wrapText="1"/>
    </xf>
    <xf numFmtId="3" fontId="9" fillId="13" borderId="52" xfId="0" applyNumberFormat="1" applyFont="1" applyFill="1" applyBorder="1" applyAlignment="1">
      <alignment vertical="center" wrapText="1"/>
    </xf>
    <xf numFmtId="3" fontId="9" fillId="18" borderId="52" xfId="0" applyNumberFormat="1" applyFont="1" applyFill="1" applyBorder="1" applyAlignment="1">
      <alignment vertical="center" wrapText="1"/>
    </xf>
    <xf numFmtId="3" fontId="9" fillId="12" borderId="56" xfId="0" applyNumberFormat="1" applyFont="1" applyFill="1" applyBorder="1" applyAlignment="1">
      <alignment vertical="center" wrapText="1"/>
    </xf>
    <xf numFmtId="0" fontId="9" fillId="15" borderId="56" xfId="0" applyFont="1" applyFill="1" applyBorder="1" applyAlignment="1">
      <alignment horizontal="center" vertical="center" wrapText="1"/>
    </xf>
    <xf numFmtId="3" fontId="9" fillId="2" borderId="67" xfId="0" applyNumberFormat="1" applyFont="1" applyFill="1" applyBorder="1" applyAlignment="1">
      <alignment vertical="center" wrapText="1"/>
    </xf>
    <xf numFmtId="3" fontId="9" fillId="13" borderId="53" xfId="0" applyNumberFormat="1" applyFont="1" applyFill="1" applyBorder="1" applyAlignment="1">
      <alignment vertical="center" wrapText="1"/>
    </xf>
    <xf numFmtId="0" fontId="9" fillId="15" borderId="5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41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75" xfId="0" applyFont="1" applyFill="1" applyBorder="1" applyAlignment="1">
      <alignment horizontal="center" vertical="center" wrapText="1"/>
    </xf>
    <xf numFmtId="14" fontId="0" fillId="0" borderId="0" xfId="0" applyNumberFormat="1"/>
    <xf numFmtId="3" fontId="9" fillId="0" borderId="68" xfId="0" applyNumberFormat="1" applyFont="1" applyBorder="1" applyAlignment="1">
      <alignment vertical="center" wrapText="1"/>
    </xf>
    <xf numFmtId="3" fontId="9" fillId="12" borderId="12" xfId="0" applyNumberFormat="1" applyFont="1" applyFill="1" applyBorder="1" applyAlignment="1">
      <alignment vertical="center" wrapText="1"/>
    </xf>
    <xf numFmtId="3" fontId="9" fillId="2" borderId="12" xfId="0" applyNumberFormat="1" applyFont="1" applyFill="1" applyBorder="1" applyAlignment="1">
      <alignment vertical="center" wrapText="1"/>
    </xf>
    <xf numFmtId="3" fontId="12" fillId="6" borderId="24" xfId="0" applyNumberFormat="1" applyFont="1" applyFill="1" applyBorder="1" applyAlignment="1">
      <alignment vertical="center" wrapText="1"/>
    </xf>
    <xf numFmtId="0" fontId="12" fillId="6" borderId="63" xfId="0" applyFont="1" applyFill="1" applyBorder="1" applyAlignment="1">
      <alignment vertical="center" wrapText="1"/>
    </xf>
    <xf numFmtId="0" fontId="12" fillId="6" borderId="24" xfId="0" applyFont="1" applyFill="1" applyBorder="1" applyAlignment="1">
      <alignment vertical="center" wrapText="1"/>
    </xf>
    <xf numFmtId="3" fontId="12" fillId="7" borderId="25" xfId="0" applyNumberFormat="1" applyFont="1" applyFill="1" applyBorder="1" applyAlignment="1">
      <alignment vertical="center" wrapText="1"/>
    </xf>
    <xf numFmtId="0" fontId="12" fillId="7" borderId="27" xfId="0" applyFont="1" applyFill="1" applyBorder="1" applyAlignment="1">
      <alignment vertical="center" wrapText="1"/>
    </xf>
    <xf numFmtId="0" fontId="12" fillId="7" borderId="25" xfId="0" applyFont="1" applyFill="1" applyBorder="1" applyAlignment="1">
      <alignment vertical="center" wrapText="1"/>
    </xf>
    <xf numFmtId="3" fontId="12" fillId="6" borderId="25" xfId="0" applyNumberFormat="1" applyFont="1" applyFill="1" applyBorder="1" applyAlignment="1">
      <alignment vertical="center" wrapText="1"/>
    </xf>
    <xf numFmtId="0" fontId="12" fillId="6" borderId="27" xfId="0" applyFont="1" applyFill="1" applyBorder="1" applyAlignment="1">
      <alignment vertical="center" wrapText="1"/>
    </xf>
    <xf numFmtId="3" fontId="12" fillId="7" borderId="27" xfId="0" applyNumberFormat="1" applyFont="1" applyFill="1" applyBorder="1" applyAlignment="1">
      <alignment vertical="center" wrapText="1"/>
    </xf>
    <xf numFmtId="3" fontId="12" fillId="6" borderId="27" xfId="0" applyNumberFormat="1" applyFont="1" applyFill="1" applyBorder="1" applyAlignment="1">
      <alignment vertical="center" wrapText="1"/>
    </xf>
    <xf numFmtId="3" fontId="12" fillId="6" borderId="26" xfId="0" applyNumberFormat="1" applyFont="1" applyFill="1" applyBorder="1"/>
    <xf numFmtId="3" fontId="12" fillId="7" borderId="28" xfId="0" applyNumberFormat="1" applyFont="1" applyFill="1" applyBorder="1" applyAlignment="1">
      <alignment vertical="center" wrapText="1"/>
    </xf>
    <xf numFmtId="3" fontId="12" fillId="7" borderId="29" xfId="0" applyNumberFormat="1" applyFont="1" applyFill="1" applyBorder="1" applyAlignment="1">
      <alignment vertical="center" wrapText="1"/>
    </xf>
    <xf numFmtId="0" fontId="2" fillId="5" borderId="40" xfId="0" applyFont="1" applyFill="1" applyBorder="1" applyAlignment="1">
      <alignment horizontal="center"/>
    </xf>
    <xf numFmtId="0" fontId="2" fillId="5" borderId="15" xfId="0" applyFont="1" applyFill="1" applyBorder="1" applyAlignment="1">
      <alignment horizontal="center"/>
    </xf>
    <xf numFmtId="0" fontId="2" fillId="5" borderId="48" xfId="0" applyFont="1" applyFill="1" applyBorder="1" applyAlignment="1">
      <alignment horizontal="center"/>
    </xf>
    <xf numFmtId="0" fontId="3" fillId="10" borderId="70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0" borderId="71" xfId="0" applyFont="1" applyFill="1" applyBorder="1" applyAlignment="1">
      <alignment horizontal="center" vertical="center" wrapText="1"/>
    </xf>
    <xf numFmtId="0" fontId="3" fillId="10" borderId="80" xfId="0" applyFont="1" applyFill="1" applyBorder="1" applyAlignment="1">
      <alignment horizontal="center" vertical="center" wrapText="1"/>
    </xf>
    <xf numFmtId="0" fontId="2" fillId="13" borderId="78" xfId="0" applyFont="1" applyFill="1" applyBorder="1" applyAlignment="1">
      <alignment horizontal="center" vertical="center"/>
    </xf>
    <xf numFmtId="0" fontId="2" fillId="13" borderId="82" xfId="0" applyFont="1" applyFill="1" applyBorder="1" applyAlignment="1">
      <alignment horizontal="center" vertical="center"/>
    </xf>
    <xf numFmtId="0" fontId="8" fillId="14" borderId="42" xfId="0" applyFont="1" applyFill="1" applyBorder="1" applyAlignment="1">
      <alignment horizontal="center" vertical="center" wrapText="1"/>
    </xf>
    <xf numFmtId="0" fontId="5" fillId="13" borderId="13" xfId="0" applyFont="1" applyFill="1" applyBorder="1" applyAlignment="1">
      <alignment horizontal="left" vertical="center" wrapText="1"/>
    </xf>
    <xf numFmtId="0" fontId="5" fillId="13" borderId="49" xfId="0" applyFont="1" applyFill="1" applyBorder="1" applyAlignment="1">
      <alignment horizontal="left" vertical="center" wrapText="1"/>
    </xf>
    <xf numFmtId="0" fontId="5" fillId="13" borderId="30" xfId="0" applyFont="1" applyFill="1" applyBorder="1" applyAlignment="1">
      <alignment horizontal="left" vertical="center" wrapText="1"/>
    </xf>
    <xf numFmtId="0" fontId="5" fillId="13" borderId="32" xfId="0" applyFont="1" applyFill="1" applyBorder="1" applyAlignment="1">
      <alignment horizontal="left" vertical="center" wrapText="1"/>
    </xf>
    <xf numFmtId="0" fontId="8" fillId="14" borderId="32" xfId="0" applyFont="1" applyFill="1" applyBorder="1" applyAlignment="1">
      <alignment horizontal="center" vertical="center" wrapText="1"/>
    </xf>
    <xf numFmtId="0" fontId="2" fillId="13" borderId="4" xfId="0" applyFont="1" applyFill="1" applyBorder="1" applyAlignment="1">
      <alignment horizontal="left" vertical="center" wrapText="1"/>
    </xf>
    <xf numFmtId="0" fontId="2" fillId="13" borderId="2" xfId="0" applyFont="1" applyFill="1" applyBorder="1" applyAlignment="1">
      <alignment horizontal="left" vertical="center" wrapText="1"/>
    </xf>
    <xf numFmtId="0" fontId="2" fillId="13" borderId="15" xfId="0" applyFont="1" applyFill="1" applyBorder="1" applyAlignment="1">
      <alignment horizontal="left" vertical="center" wrapText="1"/>
    </xf>
    <xf numFmtId="0" fontId="2" fillId="13" borderId="48" xfId="0" applyFont="1" applyFill="1" applyBorder="1" applyAlignment="1">
      <alignment horizontal="left" vertical="center" wrapText="1"/>
    </xf>
    <xf numFmtId="0" fontId="2" fillId="13" borderId="13" xfId="0" applyFont="1" applyFill="1" applyBorder="1" applyAlignment="1">
      <alignment horizontal="left" vertical="center" wrapText="1"/>
    </xf>
    <xf numFmtId="0" fontId="2" fillId="13" borderId="49" xfId="0" applyFont="1" applyFill="1" applyBorder="1" applyAlignment="1">
      <alignment horizontal="left" vertical="center" wrapText="1"/>
    </xf>
    <xf numFmtId="0" fontId="5" fillId="13" borderId="15" xfId="0" applyFont="1" applyFill="1" applyBorder="1" applyAlignment="1">
      <alignment horizontal="left" vertical="center" wrapText="1"/>
    </xf>
    <xf numFmtId="0" fontId="5" fillId="13" borderId="48" xfId="0" applyFont="1" applyFill="1" applyBorder="1" applyAlignment="1">
      <alignment horizontal="left" vertical="center" wrapText="1"/>
    </xf>
    <xf numFmtId="0" fontId="0" fillId="0" borderId="1" xfId="0" applyBorder="1"/>
    <xf numFmtId="0" fontId="0" fillId="0" borderId="7" xfId="0" applyBorder="1"/>
    <xf numFmtId="0" fontId="0" fillId="0" borderId="4" xfId="0" applyBorder="1"/>
    <xf numFmtId="0" fontId="2" fillId="5" borderId="1" xfId="0" applyFont="1" applyFill="1" applyBorder="1"/>
    <xf numFmtId="0" fontId="2" fillId="5" borderId="0" xfId="0" applyFont="1" applyFill="1"/>
    <xf numFmtId="0" fontId="2" fillId="5" borderId="2" xfId="0" applyFont="1" applyFill="1" applyBorder="1"/>
    <xf numFmtId="0" fontId="3" fillId="7" borderId="39" xfId="0" applyFont="1" applyFill="1" applyBorder="1" applyAlignment="1">
      <alignment vertical="center" wrapText="1"/>
    </xf>
    <xf numFmtId="0" fontId="3" fillId="7" borderId="13" xfId="0" applyFont="1" applyFill="1" applyBorder="1" applyAlignment="1">
      <alignment vertical="center" wrapText="1"/>
    </xf>
    <xf numFmtId="0" fontId="3" fillId="7" borderId="14" xfId="0" applyFont="1" applyFill="1" applyBorder="1" applyAlignment="1">
      <alignment vertical="center" wrapText="1"/>
    </xf>
    <xf numFmtId="0" fontId="3" fillId="7" borderId="1" xfId="0" applyFont="1" applyFill="1" applyBorder="1" applyAlignment="1">
      <alignment vertical="center" wrapText="1"/>
    </xf>
    <xf numFmtId="0" fontId="3" fillId="7" borderId="0" xfId="0" applyFont="1" applyFill="1" applyAlignment="1">
      <alignment vertical="center" wrapText="1"/>
    </xf>
    <xf numFmtId="0" fontId="3" fillId="7" borderId="20" xfId="0" applyFont="1" applyFill="1" applyBorder="1" applyAlignment="1">
      <alignment vertical="center" wrapText="1"/>
    </xf>
    <xf numFmtId="0" fontId="3" fillId="7" borderId="3" xfId="0" applyFont="1" applyFill="1" applyBorder="1" applyAlignment="1">
      <alignment vertical="center" wrapText="1"/>
    </xf>
    <xf numFmtId="0" fontId="3" fillId="7" borderId="30" xfId="0" applyFont="1" applyFill="1" applyBorder="1" applyAlignment="1">
      <alignment vertical="center" wrapText="1"/>
    </xf>
    <xf numFmtId="0" fontId="3" fillId="7" borderId="43" xfId="0" applyFont="1" applyFill="1" applyBorder="1" applyAlignment="1">
      <alignment vertical="center" wrapText="1"/>
    </xf>
    <xf numFmtId="0" fontId="3" fillId="7" borderId="0" xfId="0" applyFont="1" applyFill="1" applyAlignment="1">
      <alignment horizontal="center" vertical="center"/>
    </xf>
    <xf numFmtId="0" fontId="3" fillId="7" borderId="84" xfId="0" applyFont="1" applyFill="1" applyBorder="1"/>
    <xf numFmtId="0" fontId="3" fillId="7" borderId="3" xfId="0" applyFont="1" applyFill="1" applyBorder="1"/>
    <xf numFmtId="0" fontId="4" fillId="7" borderId="0" xfId="0" applyFont="1" applyFill="1" applyAlignment="1">
      <alignment horizontal="left" vertical="center"/>
    </xf>
    <xf numFmtId="0" fontId="4" fillId="7" borderId="0" xfId="0" applyFont="1" applyFill="1"/>
    <xf numFmtId="0" fontId="4" fillId="7" borderId="0" xfId="0" applyFont="1" applyFill="1" applyAlignment="1">
      <alignment horizontal="center" vertical="center"/>
    </xf>
    <xf numFmtId="0" fontId="3" fillId="7" borderId="0" xfId="0" applyFont="1" applyFill="1"/>
    <xf numFmtId="0" fontId="3" fillId="0" borderId="0" xfId="0" applyFont="1" applyAlignment="1">
      <alignment horizontal="center" vertical="center"/>
    </xf>
    <xf numFmtId="0" fontId="3" fillId="0" borderId="30" xfId="0" applyFont="1" applyBorder="1" applyAlignment="1">
      <alignment vertical="center" wrapText="1"/>
    </xf>
    <xf numFmtId="0" fontId="3" fillId="0" borderId="30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32" xfId="0" applyFont="1" applyBorder="1" applyAlignment="1">
      <alignment vertical="center" wrapText="1"/>
    </xf>
    <xf numFmtId="0" fontId="3" fillId="7" borderId="30" xfId="0" applyFont="1" applyFill="1" applyBorder="1"/>
    <xf numFmtId="0" fontId="0" fillId="0" borderId="6" xfId="0" applyBorder="1"/>
    <xf numFmtId="0" fontId="0" fillId="0" borderId="9" xfId="0" applyBorder="1"/>
    <xf numFmtId="0" fontId="4" fillId="7" borderId="5" xfId="0" applyFont="1" applyFill="1" applyBorder="1"/>
    <xf numFmtId="0" fontId="3" fillId="7" borderId="32" xfId="0" applyFont="1" applyFill="1" applyBorder="1"/>
    <xf numFmtId="0" fontId="4" fillId="7" borderId="39" xfId="0" applyFont="1" applyFill="1" applyBorder="1"/>
    <xf numFmtId="0" fontId="4" fillId="7" borderId="86" xfId="0" applyFont="1" applyFill="1" applyBorder="1"/>
    <xf numFmtId="0" fontId="3" fillId="7" borderId="85" xfId="0" applyFont="1" applyFill="1" applyBorder="1"/>
    <xf numFmtId="0" fontId="3" fillId="7" borderId="87" xfId="0" applyFont="1" applyFill="1" applyBorder="1"/>
    <xf numFmtId="0" fontId="4" fillId="7" borderId="13" xfId="0" applyFont="1" applyFill="1" applyBorder="1"/>
    <xf numFmtId="0" fontId="4" fillId="7" borderId="60" xfId="0" applyFont="1" applyFill="1" applyBorder="1"/>
    <xf numFmtId="0" fontId="3" fillId="7" borderId="84" xfId="0" applyFont="1" applyFill="1" applyBorder="1" applyAlignment="1">
      <alignment horizontal="center" vertical="center"/>
    </xf>
    <xf numFmtId="0" fontId="4" fillId="7" borderId="60" xfId="0" applyFont="1" applyFill="1" applyBorder="1" applyAlignment="1">
      <alignment horizontal="center" vertical="center"/>
    </xf>
    <xf numFmtId="0" fontId="3" fillId="7" borderId="88" xfId="0" applyFont="1" applyFill="1" applyBorder="1"/>
    <xf numFmtId="0" fontId="4" fillId="7" borderId="89" xfId="0" applyFont="1" applyFill="1" applyBorder="1"/>
    <xf numFmtId="0" fontId="4" fillId="7" borderId="49" xfId="0" applyFont="1" applyFill="1" applyBorder="1"/>
    <xf numFmtId="0" fontId="3" fillId="0" borderId="32" xfId="0" applyFont="1" applyBorder="1" applyAlignment="1">
      <alignment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10" borderId="70" xfId="0" applyFont="1" applyFill="1" applyBorder="1" applyAlignment="1">
      <alignment horizontal="center" vertical="center"/>
    </xf>
    <xf numFmtId="0" fontId="3" fillId="10" borderId="70" xfId="0" applyFont="1" applyFill="1" applyBorder="1" applyAlignment="1">
      <alignment horizontal="left" vertical="center"/>
    </xf>
    <xf numFmtId="0" fontId="3" fillId="10" borderId="69" xfId="0" applyFont="1" applyFill="1" applyBorder="1" applyAlignment="1">
      <alignment horizontal="center" vertical="center"/>
    </xf>
    <xf numFmtId="0" fontId="3" fillId="10" borderId="79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8" fillId="14" borderId="5" xfId="0" applyFont="1" applyFill="1" applyBorder="1" applyAlignment="1">
      <alignment vertical="center"/>
    </xf>
    <xf numFmtId="0" fontId="2" fillId="13" borderId="4" xfId="0" applyFont="1" applyFill="1" applyBorder="1" applyAlignment="1">
      <alignment horizontal="left" vertical="center"/>
    </xf>
    <xf numFmtId="0" fontId="2" fillId="13" borderId="15" xfId="0" applyFont="1" applyFill="1" applyBorder="1" applyAlignment="1">
      <alignment horizontal="left" vertical="center"/>
    </xf>
    <xf numFmtId="0" fontId="2" fillId="13" borderId="0" xfId="0" applyFont="1" applyFill="1" applyAlignment="1">
      <alignment horizontal="left" vertical="center"/>
    </xf>
    <xf numFmtId="0" fontId="2" fillId="13" borderId="13" xfId="0" applyFont="1" applyFill="1" applyBorder="1" applyAlignment="1">
      <alignment horizontal="left" vertical="center"/>
    </xf>
    <xf numFmtId="0" fontId="5" fillId="13" borderId="13" xfId="0" applyFont="1" applyFill="1" applyBorder="1" applyAlignment="1">
      <alignment horizontal="left" vertical="center"/>
    </xf>
    <xf numFmtId="0" fontId="5" fillId="13" borderId="15" xfId="0" applyFont="1" applyFill="1" applyBorder="1" applyAlignment="1">
      <alignment horizontal="left" vertical="center"/>
    </xf>
    <xf numFmtId="0" fontId="5" fillId="13" borderId="30" xfId="0" applyFont="1" applyFill="1" applyBorder="1" applyAlignment="1">
      <alignment horizontal="left" vertical="center"/>
    </xf>
    <xf numFmtId="0" fontId="2" fillId="13" borderId="73" xfId="0" applyFont="1" applyFill="1" applyBorder="1" applyAlignment="1">
      <alignment vertical="center"/>
    </xf>
    <xf numFmtId="0" fontId="2" fillId="13" borderId="83" xfId="0" applyFont="1" applyFill="1" applyBorder="1" applyAlignment="1">
      <alignment vertical="center" wrapText="1"/>
    </xf>
    <xf numFmtId="0" fontId="2" fillId="13" borderId="73" xfId="0" applyFont="1" applyFill="1" applyBorder="1" applyAlignment="1">
      <alignment vertical="center" wrapText="1"/>
    </xf>
    <xf numFmtId="0" fontId="2" fillId="13" borderId="82" xfId="0" applyFont="1" applyFill="1" applyBorder="1" applyAlignment="1">
      <alignment vertical="center" wrapText="1"/>
    </xf>
    <xf numFmtId="0" fontId="2" fillId="13" borderId="72" xfId="0" applyFont="1" applyFill="1" applyBorder="1" applyAlignment="1">
      <alignment vertical="center"/>
    </xf>
    <xf numFmtId="0" fontId="2" fillId="13" borderId="74" xfId="0" applyFont="1" applyFill="1" applyBorder="1" applyAlignment="1">
      <alignment vertical="center"/>
    </xf>
    <xf numFmtId="0" fontId="2" fillId="13" borderId="81" xfId="0" applyFont="1" applyFill="1" applyBorder="1" applyAlignment="1">
      <alignment horizontal="left"/>
    </xf>
    <xf numFmtId="0" fontId="2" fillId="13" borderId="3" xfId="0" applyFont="1" applyFill="1" applyBorder="1" applyAlignment="1">
      <alignment horizontal="left"/>
    </xf>
    <xf numFmtId="0" fontId="2" fillId="13" borderId="0" xfId="0" applyFont="1" applyFill="1" applyAlignment="1">
      <alignment horizontal="left"/>
    </xf>
    <xf numFmtId="0" fontId="2" fillId="13" borderId="7" xfId="0" applyFont="1" applyFill="1" applyBorder="1" applyAlignment="1">
      <alignment horizontal="left"/>
    </xf>
    <xf numFmtId="0" fontId="2" fillId="13" borderId="1" xfId="0" applyFont="1" applyFill="1" applyBorder="1" applyAlignment="1">
      <alignment horizontal="left"/>
    </xf>
    <xf numFmtId="0" fontId="8" fillId="14" borderId="41" xfId="0" applyFont="1" applyFill="1" applyBorder="1" applyAlignment="1">
      <alignment vertical="center"/>
    </xf>
    <xf numFmtId="0" fontId="6" fillId="0" borderId="0" xfId="0" applyFont="1"/>
    <xf numFmtId="0" fontId="6" fillId="0" borderId="0" xfId="0" applyFont="1" applyAlignment="1">
      <alignment vertical="top"/>
    </xf>
    <xf numFmtId="0" fontId="10" fillId="0" borderId="0" xfId="0" applyFont="1" applyAlignment="1">
      <alignment vertical="top"/>
    </xf>
    <xf numFmtId="0" fontId="0" fillId="0" borderId="90" xfId="0" applyBorder="1"/>
    <xf numFmtId="0" fontId="0" fillId="0" borderId="91" xfId="0" applyBorder="1"/>
    <xf numFmtId="0" fontId="0" fillId="0" borderId="92" xfId="0" applyBorder="1"/>
    <xf numFmtId="0" fontId="6" fillId="0" borderId="90" xfId="0" applyFont="1" applyBorder="1"/>
    <xf numFmtId="0" fontId="6" fillId="0" borderId="94" xfId="0" applyFont="1" applyBorder="1"/>
    <xf numFmtId="0" fontId="6" fillId="0" borderId="91" xfId="0" applyFont="1" applyBorder="1"/>
    <xf numFmtId="0" fontId="6" fillId="0" borderId="95" xfId="0" applyFont="1" applyBorder="1"/>
    <xf numFmtId="0" fontId="0" fillId="0" borderId="93" xfId="0" applyBorder="1"/>
    <xf numFmtId="0" fontId="6" fillId="0" borderId="92" xfId="0" applyFont="1" applyBorder="1" applyAlignment="1">
      <alignment vertical="top"/>
    </xf>
    <xf numFmtId="0" fontId="6" fillId="0" borderId="90" xfId="0" applyFont="1" applyBorder="1" applyAlignment="1">
      <alignment vertical="top"/>
    </xf>
    <xf numFmtId="0" fontId="0" fillId="0" borderId="95" xfId="0" applyBorder="1"/>
    <xf numFmtId="0" fontId="11" fillId="3" borderId="6" xfId="0" applyFont="1" applyFill="1" applyBorder="1" applyAlignment="1">
      <alignment vertical="center" wrapText="1"/>
    </xf>
    <xf numFmtId="0" fontId="11" fillId="3" borderId="96" xfId="0" applyFont="1" applyFill="1" applyBorder="1" applyAlignment="1">
      <alignment vertical="center" wrapText="1"/>
    </xf>
    <xf numFmtId="0" fontId="11" fillId="3" borderId="9" xfId="0" applyFont="1" applyFill="1" applyBorder="1" applyAlignment="1">
      <alignment vertical="center" wrapText="1"/>
    </xf>
    <xf numFmtId="0" fontId="11" fillId="3" borderId="10" xfId="0" applyFont="1" applyFill="1" applyBorder="1" applyAlignment="1">
      <alignment vertical="center" wrapText="1"/>
    </xf>
    <xf numFmtId="0" fontId="11" fillId="7" borderId="8" xfId="0" applyFont="1" applyFill="1" applyBorder="1" applyAlignment="1">
      <alignment horizontal="left" vertical="center"/>
    </xf>
    <xf numFmtId="0" fontId="12" fillId="0" borderId="3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2" fillId="7" borderId="3" xfId="0" applyFont="1" applyFill="1" applyBorder="1" applyAlignment="1">
      <alignment horizontal="left" vertical="center"/>
    </xf>
    <xf numFmtId="0" fontId="12" fillId="7" borderId="32" xfId="0" applyFont="1" applyFill="1" applyBorder="1" applyAlignment="1">
      <alignment vertical="center" wrapText="1"/>
    </xf>
    <xf numFmtId="0" fontId="11" fillId="7" borderId="10" xfId="0" applyFont="1" applyFill="1" applyBorder="1" applyAlignment="1">
      <alignment vertical="center" wrapText="1"/>
    </xf>
    <xf numFmtId="0" fontId="12" fillId="7" borderId="30" xfId="0" applyFont="1" applyFill="1" applyBorder="1" applyAlignment="1">
      <alignment vertical="center" wrapText="1"/>
    </xf>
    <xf numFmtId="0" fontId="12" fillId="7" borderId="30" xfId="0" applyFont="1" applyFill="1" applyBorder="1" applyAlignment="1">
      <alignment horizontal="center" vertical="center"/>
    </xf>
    <xf numFmtId="0" fontId="11" fillId="7" borderId="9" xfId="0" applyFont="1" applyFill="1" applyBorder="1" applyAlignment="1">
      <alignment vertical="center" wrapText="1"/>
    </xf>
    <xf numFmtId="0" fontId="11" fillId="7" borderId="9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vertical="center" wrapText="1"/>
    </xf>
    <xf numFmtId="0" fontId="11" fillId="3" borderId="98" xfId="0" applyFont="1" applyFill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1" fillId="3" borderId="9" xfId="0" applyFont="1" applyFill="1" applyBorder="1" applyAlignment="1">
      <alignment horizontal="center" vertical="center"/>
    </xf>
    <xf numFmtId="14" fontId="0" fillId="0" borderId="0" xfId="0" applyNumberFormat="1" applyAlignment="1">
      <alignment horizontal="left"/>
    </xf>
    <xf numFmtId="0" fontId="13" fillId="0" borderId="0" xfId="1"/>
    <xf numFmtId="3" fontId="3" fillId="6" borderId="101" xfId="0" applyNumberFormat="1" applyFont="1" applyFill="1" applyBorder="1" applyAlignment="1">
      <alignment horizontal="center"/>
    </xf>
    <xf numFmtId="3" fontId="3" fillId="7" borderId="102" xfId="0" applyNumberFormat="1" applyFont="1" applyFill="1" applyBorder="1" applyAlignment="1">
      <alignment horizontal="center"/>
    </xf>
    <xf numFmtId="3" fontId="3" fillId="6" borderId="102" xfId="0" applyNumberFormat="1" applyFont="1" applyFill="1" applyBorder="1" applyAlignment="1">
      <alignment horizontal="center"/>
    </xf>
    <xf numFmtId="3" fontId="3" fillId="7" borderId="103" xfId="0" applyNumberFormat="1" applyFont="1" applyFill="1" applyBorder="1" applyAlignment="1">
      <alignment horizontal="center"/>
    </xf>
    <xf numFmtId="0" fontId="3" fillId="0" borderId="0" xfId="0" applyFont="1" applyAlignment="1">
      <alignment vertical="center" wrapText="1"/>
    </xf>
    <xf numFmtId="4" fontId="3" fillId="6" borderId="100" xfId="0" applyNumberFormat="1" applyFont="1" applyFill="1" applyBorder="1" applyAlignment="1">
      <alignment horizontal="center"/>
    </xf>
    <xf numFmtId="4" fontId="3" fillId="7" borderId="100" xfId="0" applyNumberFormat="1" applyFont="1" applyFill="1" applyBorder="1" applyAlignment="1">
      <alignment horizontal="center"/>
    </xf>
    <xf numFmtId="0" fontId="3" fillId="0" borderId="2" xfId="0" applyFont="1" applyBorder="1" applyAlignment="1">
      <alignment vertical="center" wrapText="1"/>
    </xf>
    <xf numFmtId="3" fontId="3" fillId="6" borderId="104" xfId="0" applyNumberFormat="1" applyFont="1" applyFill="1" applyBorder="1" applyAlignment="1">
      <alignment horizontal="center"/>
    </xf>
    <xf numFmtId="4" fontId="3" fillId="6" borderId="105" xfId="0" applyNumberFormat="1" applyFont="1" applyFill="1" applyBorder="1" applyAlignment="1">
      <alignment horizontal="center"/>
    </xf>
    <xf numFmtId="3" fontId="3" fillId="6" borderId="106" xfId="0" applyNumberFormat="1" applyFont="1" applyFill="1" applyBorder="1" applyAlignment="1">
      <alignment horizontal="center"/>
    </xf>
    <xf numFmtId="3" fontId="3" fillId="7" borderId="107" xfId="0" applyNumberFormat="1" applyFont="1" applyFill="1" applyBorder="1" applyAlignment="1">
      <alignment horizontal="center"/>
    </xf>
    <xf numFmtId="3" fontId="3" fillId="7" borderId="108" xfId="0" applyNumberFormat="1" applyFont="1" applyFill="1" applyBorder="1" applyAlignment="1">
      <alignment horizontal="center"/>
    </xf>
    <xf numFmtId="3" fontId="3" fillId="6" borderId="107" xfId="0" applyNumberFormat="1" applyFont="1" applyFill="1" applyBorder="1" applyAlignment="1">
      <alignment horizontal="center"/>
    </xf>
    <xf numFmtId="3" fontId="3" fillId="6" borderId="108" xfId="0" applyNumberFormat="1" applyFont="1" applyFill="1" applyBorder="1" applyAlignment="1">
      <alignment horizontal="center"/>
    </xf>
    <xf numFmtId="3" fontId="3" fillId="7" borderId="109" xfId="0" applyNumberFormat="1" applyFont="1" applyFill="1" applyBorder="1" applyAlignment="1">
      <alignment horizontal="center"/>
    </xf>
    <xf numFmtId="4" fontId="3" fillId="7" borderId="110" xfId="0" applyNumberFormat="1" applyFont="1" applyFill="1" applyBorder="1" applyAlignment="1">
      <alignment horizontal="center"/>
    </xf>
    <xf numFmtId="3" fontId="3" fillId="7" borderId="111" xfId="0" applyNumberFormat="1" applyFont="1" applyFill="1" applyBorder="1" applyAlignment="1">
      <alignment horizontal="center"/>
    </xf>
    <xf numFmtId="3" fontId="3" fillId="6" borderId="112" xfId="0" applyNumberFormat="1" applyFont="1" applyFill="1" applyBorder="1" applyAlignment="1">
      <alignment horizontal="center"/>
    </xf>
    <xf numFmtId="3" fontId="3" fillId="7" borderId="113" xfId="0" applyNumberFormat="1" applyFont="1" applyFill="1" applyBorder="1" applyAlignment="1">
      <alignment horizontal="center"/>
    </xf>
    <xf numFmtId="3" fontId="3" fillId="6" borderId="113" xfId="0" applyNumberFormat="1" applyFont="1" applyFill="1" applyBorder="1" applyAlignment="1">
      <alignment horizontal="center"/>
    </xf>
    <xf numFmtId="3" fontId="3" fillId="7" borderId="114" xfId="0" applyNumberFormat="1" applyFont="1" applyFill="1" applyBorder="1" applyAlignment="1">
      <alignment horizontal="center"/>
    </xf>
    <xf numFmtId="0" fontId="11" fillId="19" borderId="31" xfId="0" applyFont="1" applyFill="1" applyBorder="1" applyAlignment="1">
      <alignment horizontal="center" vertical="center" wrapText="1"/>
    </xf>
    <xf numFmtId="0" fontId="11" fillId="19" borderId="43" xfId="0" applyFont="1" applyFill="1" applyBorder="1" applyAlignment="1">
      <alignment horizontal="center" vertical="center" wrapText="1"/>
    </xf>
    <xf numFmtId="0" fontId="11" fillId="19" borderId="97" xfId="0" applyFont="1" applyFill="1" applyBorder="1" applyAlignment="1">
      <alignment horizontal="center" vertical="center" wrapText="1"/>
    </xf>
    <xf numFmtId="0" fontId="11" fillId="19" borderId="99" xfId="0" applyFont="1" applyFill="1" applyBorder="1" applyAlignment="1">
      <alignment horizontal="center" vertical="center" wrapText="1"/>
    </xf>
    <xf numFmtId="0" fontId="11" fillId="19" borderId="42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3" fontId="9" fillId="0" borderId="51" xfId="0" applyNumberFormat="1" applyFont="1" applyBorder="1" applyAlignment="1">
      <alignment vertical="center" wrapText="1"/>
    </xf>
    <xf numFmtId="3" fontId="9" fillId="12" borderId="115" xfId="0" applyNumberFormat="1" applyFont="1" applyFill="1" applyBorder="1" applyAlignment="1">
      <alignment vertical="center" wrapText="1"/>
    </xf>
    <xf numFmtId="3" fontId="9" fillId="2" borderId="77" xfId="0" applyNumberFormat="1" applyFont="1" applyFill="1" applyBorder="1" applyAlignment="1">
      <alignment vertical="center" wrapText="1"/>
    </xf>
    <xf numFmtId="3" fontId="9" fillId="13" borderId="116" xfId="0" applyNumberFormat="1" applyFont="1" applyFill="1" applyBorder="1" applyAlignment="1">
      <alignment vertical="center" wrapText="1"/>
    </xf>
    <xf numFmtId="3" fontId="9" fillId="2" borderId="116" xfId="0" applyNumberFormat="1" applyFont="1" applyFill="1" applyBorder="1" applyAlignment="1">
      <alignment vertical="center" wrapText="1"/>
    </xf>
    <xf numFmtId="3" fontId="9" fillId="13" borderId="76" xfId="0" applyNumberFormat="1" applyFont="1" applyFill="1" applyBorder="1" applyAlignment="1">
      <alignment vertical="center" wrapText="1"/>
    </xf>
    <xf numFmtId="3" fontId="9" fillId="2" borderId="117" xfId="0" applyNumberFormat="1" applyFont="1" applyFill="1" applyBorder="1" applyAlignment="1">
      <alignment vertical="center" wrapText="1"/>
    </xf>
    <xf numFmtId="3" fontId="9" fillId="0" borderId="77" xfId="0" applyNumberFormat="1" applyFont="1" applyBorder="1" applyAlignment="1">
      <alignment vertical="center" wrapText="1"/>
    </xf>
    <xf numFmtId="3" fontId="9" fillId="0" borderId="117" xfId="0" applyNumberFormat="1" applyFont="1" applyBorder="1" applyAlignment="1">
      <alignment vertical="center" wrapText="1"/>
    </xf>
    <xf numFmtId="3" fontId="9" fillId="12" borderId="116" xfId="0" applyNumberFormat="1" applyFont="1" applyFill="1" applyBorder="1" applyAlignment="1">
      <alignment vertical="center" wrapText="1"/>
    </xf>
    <xf numFmtId="3" fontId="9" fillId="12" borderId="76" xfId="0" applyNumberFormat="1" applyFont="1" applyFill="1" applyBorder="1" applyAlignment="1">
      <alignment vertical="center" wrapText="1"/>
    </xf>
    <xf numFmtId="3" fontId="9" fillId="12" borderId="118" xfId="0" applyNumberFormat="1" applyFont="1" applyFill="1" applyBorder="1" applyAlignment="1">
      <alignment vertical="center" wrapText="1"/>
    </xf>
    <xf numFmtId="3" fontId="9" fillId="17" borderId="67" xfId="0" applyNumberFormat="1" applyFont="1" applyFill="1" applyBorder="1" applyAlignment="1">
      <alignment vertical="center" wrapText="1"/>
    </xf>
    <xf numFmtId="3" fontId="9" fillId="2" borderId="67" xfId="0" applyNumberFormat="1" applyFont="1" applyFill="1" applyBorder="1" applyAlignment="1">
      <alignment horizontal="right" vertical="center" wrapText="1"/>
    </xf>
    <xf numFmtId="3" fontId="9" fillId="0" borderId="65" xfId="0" applyNumberFormat="1" applyFont="1" applyBorder="1" applyAlignment="1">
      <alignment vertical="center" wrapText="1"/>
    </xf>
    <xf numFmtId="3" fontId="9" fillId="13" borderId="119" xfId="0" applyNumberFormat="1" applyFont="1" applyFill="1" applyBorder="1" applyAlignment="1">
      <alignment vertical="center" wrapText="1"/>
    </xf>
    <xf numFmtId="3" fontId="9" fillId="2" borderId="117" xfId="0" applyNumberFormat="1" applyFont="1" applyFill="1" applyBorder="1" applyAlignment="1">
      <alignment horizontal="right" vertical="center" wrapText="1"/>
    </xf>
    <xf numFmtId="3" fontId="9" fillId="0" borderId="116" xfId="0" applyNumberFormat="1" applyFont="1" applyBorder="1" applyAlignment="1">
      <alignment vertical="center" wrapText="1"/>
    </xf>
    <xf numFmtId="3" fontId="9" fillId="18" borderId="117" xfId="0" applyNumberFormat="1" applyFont="1" applyFill="1" applyBorder="1" applyAlignment="1">
      <alignment vertical="center" wrapText="1"/>
    </xf>
    <xf numFmtId="3" fontId="9" fillId="18" borderId="76" xfId="0" applyNumberFormat="1" applyFont="1" applyFill="1" applyBorder="1" applyAlignment="1">
      <alignment vertical="center" wrapText="1"/>
    </xf>
    <xf numFmtId="3" fontId="9" fillId="18" borderId="42" xfId="0" applyNumberFormat="1" applyFont="1" applyFill="1" applyBorder="1" applyAlignment="1">
      <alignment vertical="center" wrapText="1"/>
    </xf>
    <xf numFmtId="3" fontId="9" fillId="17" borderId="76" xfId="0" applyNumberFormat="1" applyFont="1" applyFill="1" applyBorder="1" applyAlignment="1">
      <alignment vertical="center" wrapText="1"/>
    </xf>
    <xf numFmtId="3" fontId="9" fillId="17" borderId="66" xfId="0" applyNumberFormat="1" applyFont="1" applyFill="1" applyBorder="1" applyAlignment="1">
      <alignment vertical="center" wrapText="1"/>
    </xf>
    <xf numFmtId="0" fontId="9" fillId="2" borderId="68" xfId="0" applyFont="1" applyFill="1" applyBorder="1" applyAlignment="1">
      <alignment horizontal="center" vertical="center" wrapText="1"/>
    </xf>
    <xf numFmtId="3" fontId="9" fillId="17" borderId="117" xfId="0" applyNumberFormat="1" applyFont="1" applyFill="1" applyBorder="1" applyAlignment="1">
      <alignment vertical="center" wrapText="1"/>
    </xf>
    <xf numFmtId="3" fontId="9" fillId="17" borderId="120" xfId="0" applyNumberFormat="1" applyFont="1" applyFill="1" applyBorder="1" applyAlignment="1">
      <alignment vertical="center" wrapText="1"/>
    </xf>
    <xf numFmtId="4" fontId="3" fillId="6" borderId="112" xfId="0" applyNumberFormat="1" applyFont="1" applyFill="1" applyBorder="1" applyAlignment="1">
      <alignment horizontal="center"/>
    </xf>
    <xf numFmtId="4" fontId="3" fillId="7" borderId="113" xfId="0" applyNumberFormat="1" applyFont="1" applyFill="1" applyBorder="1" applyAlignment="1">
      <alignment horizontal="center"/>
    </xf>
    <xf numFmtId="4" fontId="3" fillId="6" borderId="113" xfId="0" applyNumberFormat="1" applyFont="1" applyFill="1" applyBorder="1" applyAlignment="1">
      <alignment horizontal="center"/>
    </xf>
    <xf numFmtId="4" fontId="3" fillId="7" borderId="114" xfId="0" applyNumberFormat="1" applyFont="1" applyFill="1" applyBorder="1" applyAlignment="1">
      <alignment horizontal="center"/>
    </xf>
    <xf numFmtId="3" fontId="3" fillId="6" borderId="121" xfId="0" applyNumberFormat="1" applyFont="1" applyFill="1" applyBorder="1" applyAlignment="1">
      <alignment horizontal="center"/>
    </xf>
    <xf numFmtId="3" fontId="3" fillId="7" borderId="122" xfId="0" applyNumberFormat="1" applyFont="1" applyFill="1" applyBorder="1" applyAlignment="1">
      <alignment horizontal="center"/>
    </xf>
    <xf numFmtId="3" fontId="3" fillId="6" borderId="122" xfId="0" applyNumberFormat="1" applyFont="1" applyFill="1" applyBorder="1" applyAlignment="1">
      <alignment horizontal="center"/>
    </xf>
    <xf numFmtId="3" fontId="3" fillId="7" borderId="123" xfId="0" applyNumberFormat="1" applyFont="1" applyFill="1" applyBorder="1" applyAlignment="1">
      <alignment horizontal="center"/>
    </xf>
    <xf numFmtId="0" fontId="11" fillId="3" borderId="32" xfId="0" applyFont="1" applyFill="1" applyBorder="1" applyAlignment="1">
      <alignment horizontal="center" vertical="top" wrapText="1"/>
    </xf>
    <xf numFmtId="0" fontId="12" fillId="6" borderId="63" xfId="0" applyFont="1" applyFill="1" applyBorder="1" applyAlignment="1">
      <alignment horizontal="center" vertical="center" wrapText="1"/>
    </xf>
    <xf numFmtId="0" fontId="12" fillId="7" borderId="27" xfId="0" applyFont="1" applyFill="1" applyBorder="1" applyAlignment="1">
      <alignment horizontal="center" vertical="center" wrapText="1"/>
    </xf>
    <xf numFmtId="0" fontId="12" fillId="6" borderId="27" xfId="0" applyFont="1" applyFill="1" applyBorder="1" applyAlignment="1">
      <alignment horizontal="center" vertical="center" wrapText="1"/>
    </xf>
    <xf numFmtId="0" fontId="12" fillId="7" borderId="29" xfId="0" applyFont="1" applyFill="1" applyBorder="1" applyAlignment="1">
      <alignment horizontal="center" vertical="center" wrapText="1"/>
    </xf>
    <xf numFmtId="0" fontId="12" fillId="6" borderId="124" xfId="0" applyFont="1" applyFill="1" applyBorder="1" applyAlignment="1">
      <alignment vertical="center" wrapText="1"/>
    </xf>
    <xf numFmtId="0" fontId="12" fillId="7" borderId="125" xfId="0" applyFont="1" applyFill="1" applyBorder="1" applyAlignment="1">
      <alignment vertical="center" wrapText="1"/>
    </xf>
    <xf numFmtId="0" fontId="12" fillId="6" borderId="125" xfId="0" applyFont="1" applyFill="1" applyBorder="1" applyAlignment="1">
      <alignment vertical="center" wrapText="1"/>
    </xf>
    <xf numFmtId="3" fontId="12" fillId="7" borderId="125" xfId="0" applyNumberFormat="1" applyFont="1" applyFill="1" applyBorder="1" applyAlignment="1">
      <alignment vertical="center" wrapText="1"/>
    </xf>
    <xf numFmtId="3" fontId="12" fillId="6" borderId="124" xfId="0" applyNumberFormat="1" applyFont="1" applyFill="1" applyBorder="1" applyAlignment="1">
      <alignment vertical="center" wrapText="1"/>
    </xf>
    <xf numFmtId="3" fontId="12" fillId="6" borderId="125" xfId="0" applyNumberFormat="1" applyFont="1" applyFill="1" applyBorder="1" applyAlignment="1">
      <alignment vertical="center" wrapText="1"/>
    </xf>
    <xf numFmtId="3" fontId="12" fillId="7" borderId="126" xfId="0" applyNumberFormat="1" applyFont="1" applyFill="1" applyBorder="1" applyAlignment="1">
      <alignment vertical="center" wrapText="1"/>
    </xf>
    <xf numFmtId="0" fontId="12" fillId="8" borderId="14" xfId="0" applyFont="1" applyFill="1" applyBorder="1" applyAlignment="1">
      <alignment horizontal="center" vertical="center" wrapText="1"/>
    </xf>
    <xf numFmtId="3" fontId="12" fillId="8" borderId="127" xfId="0" applyNumberFormat="1" applyFont="1" applyFill="1" applyBorder="1" applyAlignment="1">
      <alignment vertical="center" wrapText="1"/>
    </xf>
    <xf numFmtId="0" fontId="12" fillId="8" borderId="127" xfId="0" applyFont="1" applyFill="1" applyBorder="1" applyAlignment="1">
      <alignment vertical="center" wrapText="1"/>
    </xf>
    <xf numFmtId="0" fontId="12" fillId="8" borderId="14" xfId="0" applyFont="1" applyFill="1" applyBorder="1" applyAlignment="1">
      <alignment vertical="center" wrapText="1"/>
    </xf>
    <xf numFmtId="0" fontId="12" fillId="8" borderId="128" xfId="0" applyFont="1" applyFill="1" applyBorder="1" applyAlignment="1">
      <alignment vertical="center" wrapText="1"/>
    </xf>
    <xf numFmtId="0" fontId="8" fillId="11" borderId="8" xfId="0" applyFont="1" applyFill="1" applyBorder="1" applyAlignment="1">
      <alignment vertical="center" wrapText="1"/>
    </xf>
    <xf numFmtId="0" fontId="8" fillId="11" borderId="9" xfId="0" applyFont="1" applyFill="1" applyBorder="1" applyAlignment="1">
      <alignment vertical="center" wrapText="1"/>
    </xf>
    <xf numFmtId="0" fontId="8" fillId="11" borderId="10" xfId="0" applyFont="1" applyFill="1" applyBorder="1" applyAlignment="1">
      <alignment vertical="center" wrapText="1"/>
    </xf>
    <xf numFmtId="0" fontId="8" fillId="10" borderId="42" xfId="0" applyFont="1" applyFill="1" applyBorder="1" applyAlignment="1">
      <alignment horizontal="center" vertical="center" wrapText="1"/>
    </xf>
    <xf numFmtId="0" fontId="8" fillId="16" borderId="8" xfId="0" applyFont="1" applyFill="1" applyBorder="1" applyAlignment="1">
      <alignment vertical="center" wrapText="1"/>
    </xf>
    <xf numFmtId="0" fontId="8" fillId="16" borderId="9" xfId="0" applyFont="1" applyFill="1" applyBorder="1" applyAlignment="1">
      <alignment vertical="center" wrapText="1"/>
    </xf>
    <xf numFmtId="0" fontId="8" fillId="16" borderId="10" xfId="0" applyFont="1" applyFill="1" applyBorder="1" applyAlignment="1">
      <alignment vertical="center" wrapText="1"/>
    </xf>
    <xf numFmtId="0" fontId="8" fillId="16" borderId="9" xfId="0" applyFont="1" applyFill="1" applyBorder="1" applyAlignment="1">
      <alignment vertical="center"/>
    </xf>
    <xf numFmtId="0" fontId="8" fillId="14" borderId="129" xfId="0" applyFont="1" applyFill="1" applyBorder="1" applyAlignment="1">
      <alignment horizontal="center" vertical="center" wrapText="1"/>
    </xf>
    <xf numFmtId="0" fontId="8" fillId="11" borderId="9" xfId="0" applyFont="1" applyFill="1" applyBorder="1" applyAlignment="1">
      <alignment vertical="center"/>
    </xf>
    <xf numFmtId="0" fontId="7" fillId="0" borderId="0" xfId="0" applyFont="1"/>
    <xf numFmtId="0" fontId="14" fillId="0" borderId="0" xfId="0" applyFont="1"/>
    <xf numFmtId="0" fontId="3" fillId="0" borderId="4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left" vertical="center" wrapText="1"/>
    </xf>
    <xf numFmtId="0" fontId="2" fillId="7" borderId="17" xfId="0" applyFont="1" applyFill="1" applyBorder="1" applyAlignment="1">
      <alignment horizontal="left" vertical="center" wrapText="1"/>
    </xf>
    <xf numFmtId="0" fontId="2" fillId="7" borderId="37" xfId="0" applyFont="1" applyFill="1" applyBorder="1" applyAlignment="1">
      <alignment horizontal="left" vertical="center" wrapText="1"/>
    </xf>
    <xf numFmtId="0" fontId="2" fillId="7" borderId="45" xfId="0" applyFont="1" applyFill="1" applyBorder="1" applyAlignment="1">
      <alignment horizontal="left" vertical="center" wrapText="1"/>
    </xf>
    <xf numFmtId="0" fontId="2" fillId="7" borderId="46" xfId="0" applyFont="1" applyFill="1" applyBorder="1" applyAlignment="1">
      <alignment horizontal="left" vertical="center" wrapText="1"/>
    </xf>
    <xf numFmtId="0" fontId="2" fillId="7" borderId="47" xfId="0" applyFont="1" applyFill="1" applyBorder="1" applyAlignment="1">
      <alignment horizontal="left" vertical="center" wrapText="1"/>
    </xf>
    <xf numFmtId="0" fontId="2" fillId="6" borderId="16" xfId="0" applyFont="1" applyFill="1" applyBorder="1" applyAlignment="1">
      <alignment horizontal="left" vertical="center" wrapText="1"/>
    </xf>
    <xf numFmtId="0" fontId="2" fillId="6" borderId="17" xfId="0" applyFont="1" applyFill="1" applyBorder="1" applyAlignment="1">
      <alignment horizontal="left" vertical="center" wrapText="1"/>
    </xf>
    <xf numFmtId="0" fontId="2" fillId="6" borderId="37" xfId="0" applyFont="1" applyFill="1" applyBorder="1" applyAlignment="1">
      <alignment horizontal="left" vertical="center" wrapText="1"/>
    </xf>
    <xf numFmtId="0" fontId="2" fillId="6" borderId="18" xfId="0" applyFont="1" applyFill="1" applyBorder="1" applyAlignment="1">
      <alignment horizontal="left" vertical="center" wrapText="1"/>
    </xf>
    <xf numFmtId="0" fontId="2" fillId="6" borderId="19" xfId="0" applyFont="1" applyFill="1" applyBorder="1" applyAlignment="1">
      <alignment horizontal="left" vertical="center" wrapText="1"/>
    </xf>
    <xf numFmtId="0" fontId="2" fillId="6" borderId="38" xfId="0" applyFont="1" applyFill="1" applyBorder="1" applyAlignment="1">
      <alignment horizontal="left" vertical="center" wrapText="1"/>
    </xf>
    <xf numFmtId="0" fontId="2" fillId="7" borderId="18" xfId="0" applyFont="1" applyFill="1" applyBorder="1" applyAlignment="1">
      <alignment horizontal="left" vertical="center" wrapText="1"/>
    </xf>
    <xf numFmtId="0" fontId="2" fillId="7" borderId="19" xfId="0" applyFont="1" applyFill="1" applyBorder="1" applyAlignment="1">
      <alignment horizontal="left" vertical="center" wrapText="1"/>
    </xf>
    <xf numFmtId="0" fontId="2" fillId="7" borderId="38" xfId="0" applyFont="1" applyFill="1" applyBorder="1" applyAlignment="1">
      <alignment horizontal="left" vertical="center" wrapText="1"/>
    </xf>
    <xf numFmtId="0" fontId="3" fillId="7" borderId="21" xfId="0" applyFont="1" applyFill="1" applyBorder="1" applyAlignment="1">
      <alignment horizontal="center" vertical="center"/>
    </xf>
    <xf numFmtId="0" fontId="3" fillId="7" borderId="44" xfId="0" applyFont="1" applyFill="1" applyBorder="1" applyAlignment="1">
      <alignment horizontal="center" vertical="center"/>
    </xf>
    <xf numFmtId="0" fontId="3" fillId="6" borderId="21" xfId="0" applyFont="1" applyFill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7" borderId="21" xfId="0" applyFont="1" applyFill="1" applyBorder="1" applyAlignment="1">
      <alignment horizontal="center" vertical="center" wrapText="1"/>
    </xf>
    <xf numFmtId="0" fontId="3" fillId="7" borderId="22" xfId="0" applyFont="1" applyFill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3" fillId="0" borderId="59" xfId="0" applyFont="1" applyBorder="1" applyAlignment="1">
      <alignment horizontal="center" vertical="center" wrapText="1"/>
    </xf>
    <xf numFmtId="0" fontId="3" fillId="7" borderId="22" xfId="0" applyFont="1" applyFill="1" applyBorder="1" applyAlignment="1">
      <alignment horizontal="center" vertical="center"/>
    </xf>
    <xf numFmtId="0" fontId="10" fillId="0" borderId="91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3">
    <dxf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fill>
        <patternFill patternType="solid">
          <fgColor indexed="64"/>
          <bgColor theme="9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35</xdr:row>
      <xdr:rowOff>114300</xdr:rowOff>
    </xdr:from>
    <xdr:to>
      <xdr:col>11</xdr:col>
      <xdr:colOff>381000</xdr:colOff>
      <xdr:row>46</xdr:row>
      <xdr:rowOff>95250</xdr:rowOff>
    </xdr:to>
    <xdr:grpSp>
      <xdr:nvGrpSpPr>
        <xdr:cNvPr id="2" name="Group 6" descr="Annual Error Prone range. If income falls between &quot;annual error prone&quot; and &quot;annual columns, the application is error prone. ">
          <a:extLst>
            <a:ext uri="{FF2B5EF4-FFF2-40B4-BE49-F238E27FC236}">
              <a16:creationId xmlns:a16="http://schemas.microsoft.com/office/drawing/2014/main" id="{582C976F-1506-2662-E88C-388CBF97BF35}"/>
            </a:ext>
          </a:extLst>
        </xdr:cNvPr>
        <xdr:cNvGrpSpPr/>
      </xdr:nvGrpSpPr>
      <xdr:grpSpPr>
        <a:xfrm>
          <a:off x="587829" y="8090807"/>
          <a:ext cx="7032171" cy="2084614"/>
          <a:chOff x="2326283" y="2613411"/>
          <a:chExt cx="6543675" cy="2085975"/>
        </a:xfrm>
      </xdr:grpSpPr>
      <xdr:pic>
        <xdr:nvPicPr>
          <xdr:cNvPr id="3" name="Picture 7">
            <a:extLst>
              <a:ext uri="{FF2B5EF4-FFF2-40B4-BE49-F238E27FC236}">
                <a16:creationId xmlns:a16="http://schemas.microsoft.com/office/drawing/2014/main" id="{AB36587D-34F8-A310-FFE2-D5018CD07BF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2326283" y="2613411"/>
            <a:ext cx="4514850" cy="2038350"/>
          </a:xfrm>
          <a:prstGeom prst="rect">
            <a:avLst/>
          </a:prstGeom>
        </xdr:spPr>
      </xdr:pic>
      <xdr:sp macro="" textlink="">
        <xdr:nvSpPr>
          <xdr:cNvPr id="4" name="Rectangle: Rounded Corners 8" descr="A rounded rectangle highlighting two columns in the income eligibility guidelines chart.">
            <a:extLst>
              <a:ext uri="{FF2B5EF4-FFF2-40B4-BE49-F238E27FC236}">
                <a16:creationId xmlns:a16="http://schemas.microsoft.com/office/drawing/2014/main" id="{6950A3B8-085D-D4B6-A2FF-9D3199D2D910}"/>
              </a:ext>
            </a:extLst>
          </xdr:cNvPr>
          <xdr:cNvSpPr/>
        </xdr:nvSpPr>
        <xdr:spPr>
          <a:xfrm>
            <a:off x="2928991" y="2613411"/>
            <a:ext cx="1358482" cy="2057659"/>
          </a:xfrm>
          <a:prstGeom prst="roundRect">
            <a:avLst/>
          </a:prstGeom>
          <a:noFill/>
          <a:ln w="57150">
            <a:solidFill>
              <a:srgbClr val="00B05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9" descr="An arrow pointing to a rounded rectangle highlighting two columns in the income eligibility guideline chart. ">
            <a:extLst>
              <a:ext uri="{FF2B5EF4-FFF2-40B4-BE49-F238E27FC236}">
                <a16:creationId xmlns:a16="http://schemas.microsoft.com/office/drawing/2014/main" id="{959F7F0E-5BF8-F492-41A5-CDDFD4453714}"/>
              </a:ext>
            </a:extLst>
          </xdr:cNvPr>
          <xdr:cNvSpPr/>
        </xdr:nvSpPr>
        <xdr:spPr>
          <a:xfrm>
            <a:off x="4283194" y="3349783"/>
            <a:ext cx="2738391" cy="685490"/>
          </a:xfrm>
          <a:prstGeom prst="leftArrow">
            <a:avLst/>
          </a:prstGeom>
          <a:solidFill>
            <a:srgbClr val="00B050"/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6" name="TextBox 14">
            <a:extLst>
              <a:ext uri="{FF2B5EF4-FFF2-40B4-BE49-F238E27FC236}">
                <a16:creationId xmlns:a16="http://schemas.microsoft.com/office/drawing/2014/main" id="{A8DB8C1A-149B-8E3F-E966-BA8D198DA633}"/>
              </a:ext>
            </a:extLst>
          </xdr:cNvPr>
          <xdr:cNvSpPr txBox="1"/>
        </xdr:nvSpPr>
        <xdr:spPr>
          <a:xfrm>
            <a:off x="7032296" y="3364044"/>
            <a:ext cx="1837662" cy="1335342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en-US" sz="1200"/>
              <a:t>If income falls between these two columns the application is error prone.</a:t>
            </a:r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78F56D4-0BC7-4C2D-ACA8-713897FD5DF6}" name="Table1" displayName="Table1" ref="B6:L27" totalsRowShown="0" headerRowDxfId="2" headerRowBorderDxfId="1" tableBorderDxfId="0">
  <autoFilter ref="B6:L27" xr:uid="{378F56D4-0BC7-4C2D-ACA8-713897FD5DF6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F432BD5D-AAA3-4FD5-8575-110567ADB0B7}" name="Household Size"/>
    <tableColumn id="2" xr3:uid="{A1116C61-F8B7-4F77-B8B2-8C15850470F9}" name="Annual"/>
    <tableColumn id="3" xr3:uid="{69812A7B-F15C-49B8-97A4-26D873D8AAA7}" name="Monthly"/>
    <tableColumn id="4" xr3:uid="{3AF1E098-F060-4B74-B7EB-745562E9DC19}" name="Twice-_x000a_Monthly"/>
    <tableColumn id="5" xr3:uid="{1DE2E14B-DB2A-4EF5-A4F9-8E253A89BE00}" name="Bi-weekly"/>
    <tableColumn id="6" xr3:uid="{7BC5631C-9237-453A-BDFE-810367A42F1A}" name="Weekly"/>
    <tableColumn id="7" xr3:uid="{9A483C12-F7EF-41DB-A46B-91E63E9519EA}" name="Annual2"/>
    <tableColumn id="8" xr3:uid="{E24492C9-1EC6-40CF-9016-398FEC2BC2B4}" name="Monthly3"/>
    <tableColumn id="9" xr3:uid="{5B4EBEA1-C362-4A50-90CE-74D5D53F41BC}" name="Twice-_x000a_Monthly4"/>
    <tableColumn id="10" xr3:uid="{72D13ED9-23B7-4CC8-9FDB-E9B9B83EB44E}" name="Bi-weekly5"/>
    <tableColumn id="11" xr3:uid="{EF4FE454-8E6D-4CC1-9EF9-F96637CB83E2}" name="Weekly6"/>
  </tableColumns>
  <tableStyleInfo showFirstColumn="1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DCFAC-544C-492C-ACAD-917F6F88ACFA}">
  <sheetPr>
    <pageSetUpPr fitToPage="1"/>
  </sheetPr>
  <dimension ref="B1:N32"/>
  <sheetViews>
    <sheetView showGridLines="0" zoomScale="110" zoomScaleNormal="110" workbookViewId="0">
      <selection activeCell="H11" sqref="H11"/>
    </sheetView>
  </sheetViews>
  <sheetFormatPr defaultRowHeight="14.4"/>
  <cols>
    <col min="1" max="1" width="2.89453125" customWidth="1"/>
    <col min="2" max="2" width="22.41796875" customWidth="1"/>
    <col min="3" max="5" width="11.68359375" customWidth="1"/>
    <col min="6" max="6" width="12.68359375" customWidth="1"/>
    <col min="7" max="8" width="11.68359375" customWidth="1"/>
    <col min="9" max="10" width="12.68359375" customWidth="1"/>
    <col min="11" max="11" width="13.89453125" customWidth="1"/>
    <col min="12" max="12" width="11.68359375" customWidth="1"/>
  </cols>
  <sheetData>
    <row r="1" spans="2:14" ht="14.7" thickBot="1"/>
    <row r="2" spans="2:14" ht="15.9" thickBot="1">
      <c r="B2" s="188"/>
      <c r="C2" s="196"/>
      <c r="D2" s="196"/>
      <c r="E2" s="197"/>
      <c r="F2" s="198" t="s">
        <v>0</v>
      </c>
      <c r="G2" s="196"/>
      <c r="H2" s="196"/>
      <c r="I2" s="196"/>
      <c r="J2" s="196"/>
      <c r="K2" s="196"/>
      <c r="L2" s="193"/>
    </row>
    <row r="3" spans="2:14" ht="15.9" thickBot="1">
      <c r="B3" s="191"/>
      <c r="C3" s="194"/>
      <c r="D3" s="194"/>
      <c r="E3" s="194"/>
      <c r="F3" s="195" t="s">
        <v>1</v>
      </c>
      <c r="G3" s="194"/>
      <c r="H3" s="194"/>
      <c r="I3" s="194"/>
      <c r="J3" s="194"/>
      <c r="K3" s="194"/>
      <c r="L3" s="192"/>
    </row>
    <row r="4" spans="2:14" ht="15.9" thickBot="1">
      <c r="B4" s="189"/>
      <c r="C4" s="190"/>
      <c r="D4" s="190"/>
      <c r="E4" s="190"/>
      <c r="F4" s="190"/>
      <c r="G4" s="190"/>
      <c r="H4" s="190"/>
      <c r="I4" s="190"/>
      <c r="J4" s="190"/>
      <c r="K4" s="201"/>
      <c r="L4" s="202"/>
    </row>
    <row r="5" spans="2:14" ht="15.75" customHeight="1" thickBot="1">
      <c r="B5" s="184"/>
      <c r="C5" s="199"/>
      <c r="D5" s="186"/>
      <c r="E5" s="203" t="s">
        <v>2</v>
      </c>
      <c r="F5" s="186"/>
      <c r="G5" s="200"/>
      <c r="H5" s="185"/>
      <c r="I5" s="186"/>
      <c r="J5" s="203" t="s">
        <v>3</v>
      </c>
      <c r="K5" s="186"/>
      <c r="L5" s="187"/>
    </row>
    <row r="6" spans="2:14" ht="31.5" thickBot="1">
      <c r="B6" s="268" t="s">
        <v>4</v>
      </c>
      <c r="C6" s="228" t="s">
        <v>5</v>
      </c>
      <c r="D6" s="229" t="s">
        <v>6</v>
      </c>
      <c r="E6" s="230" t="s">
        <v>7</v>
      </c>
      <c r="F6" s="231" t="s">
        <v>8</v>
      </c>
      <c r="G6" s="232" t="s">
        <v>9</v>
      </c>
      <c r="H6" s="228" t="s">
        <v>10</v>
      </c>
      <c r="I6" s="229" t="s">
        <v>11</v>
      </c>
      <c r="J6" s="230" t="s">
        <v>12</v>
      </c>
      <c r="K6" s="231" t="s">
        <v>13</v>
      </c>
      <c r="L6" s="232" t="s">
        <v>14</v>
      </c>
    </row>
    <row r="7" spans="2:14" ht="15.9" thickBot="1">
      <c r="B7" s="269">
        <v>1</v>
      </c>
      <c r="C7" s="58">
        <v>27861</v>
      </c>
      <c r="D7" s="58">
        <v>2322</v>
      </c>
      <c r="E7" s="58">
        <v>1161</v>
      </c>
      <c r="F7" s="58">
        <v>1072</v>
      </c>
      <c r="G7" s="59">
        <v>536</v>
      </c>
      <c r="H7" s="58">
        <v>19578</v>
      </c>
      <c r="I7" s="58">
        <v>1632</v>
      </c>
      <c r="J7" s="60">
        <v>816</v>
      </c>
      <c r="K7" s="60">
        <v>753</v>
      </c>
      <c r="L7" s="273">
        <v>377</v>
      </c>
    </row>
    <row r="8" spans="2:14" ht="15.9" thickBot="1">
      <c r="B8" s="270">
        <v>2</v>
      </c>
      <c r="C8" s="61">
        <v>37814</v>
      </c>
      <c r="D8" s="61">
        <v>3152</v>
      </c>
      <c r="E8" s="61">
        <v>1576</v>
      </c>
      <c r="F8" s="61">
        <v>1455</v>
      </c>
      <c r="G8" s="62">
        <v>728</v>
      </c>
      <c r="H8" s="61">
        <v>26572</v>
      </c>
      <c r="I8" s="61">
        <v>2215</v>
      </c>
      <c r="J8" s="61">
        <v>1108</v>
      </c>
      <c r="K8" s="63">
        <v>1022</v>
      </c>
      <c r="L8" s="274">
        <v>511</v>
      </c>
    </row>
    <row r="9" spans="2:14" ht="15.9" thickBot="1">
      <c r="B9" s="271">
        <v>3</v>
      </c>
      <c r="C9" s="64">
        <v>47767</v>
      </c>
      <c r="D9" s="64">
        <v>3981</v>
      </c>
      <c r="E9" s="64">
        <v>1991</v>
      </c>
      <c r="F9" s="64">
        <v>1838</v>
      </c>
      <c r="G9" s="65">
        <v>919</v>
      </c>
      <c r="H9" s="64">
        <v>33566</v>
      </c>
      <c r="I9" s="64">
        <v>2798</v>
      </c>
      <c r="J9" s="64">
        <v>1399</v>
      </c>
      <c r="K9" s="64">
        <v>1291</v>
      </c>
      <c r="L9" s="275">
        <v>646</v>
      </c>
    </row>
    <row r="10" spans="2:14" ht="15.9" thickBot="1">
      <c r="B10" s="270">
        <v>4</v>
      </c>
      <c r="C10" s="61">
        <v>57720</v>
      </c>
      <c r="D10" s="61">
        <v>4810</v>
      </c>
      <c r="E10" s="61">
        <v>2405</v>
      </c>
      <c r="F10" s="61">
        <v>2220</v>
      </c>
      <c r="G10" s="66">
        <v>1110</v>
      </c>
      <c r="H10" s="61">
        <v>40560</v>
      </c>
      <c r="I10" s="61">
        <v>3380</v>
      </c>
      <c r="J10" s="61">
        <v>1690</v>
      </c>
      <c r="K10" s="61">
        <v>1560</v>
      </c>
      <c r="L10" s="274">
        <v>780</v>
      </c>
    </row>
    <row r="11" spans="2:14" ht="15.9" thickBot="1">
      <c r="B11" s="271">
        <v>5</v>
      </c>
      <c r="C11" s="64">
        <v>67673</v>
      </c>
      <c r="D11" s="64">
        <v>5640</v>
      </c>
      <c r="E11" s="64">
        <v>2820</v>
      </c>
      <c r="F11" s="64">
        <v>2603</v>
      </c>
      <c r="G11" s="67">
        <v>1302</v>
      </c>
      <c r="H11" s="64">
        <v>47554</v>
      </c>
      <c r="I11" s="64">
        <v>3963</v>
      </c>
      <c r="J11" s="64">
        <v>1982</v>
      </c>
      <c r="K11" s="64">
        <v>1829</v>
      </c>
      <c r="L11" s="275">
        <v>915</v>
      </c>
    </row>
    <row r="12" spans="2:14" ht="15.9" thickBot="1">
      <c r="B12" s="270">
        <v>6</v>
      </c>
      <c r="C12" s="61">
        <v>77626</v>
      </c>
      <c r="D12" s="61">
        <v>6469</v>
      </c>
      <c r="E12" s="61">
        <v>3235</v>
      </c>
      <c r="F12" s="61">
        <v>2986</v>
      </c>
      <c r="G12" s="66">
        <v>1493</v>
      </c>
      <c r="H12" s="61">
        <v>54548</v>
      </c>
      <c r="I12" s="61">
        <v>4546</v>
      </c>
      <c r="J12" s="61">
        <v>2273</v>
      </c>
      <c r="K12" s="61">
        <v>2098</v>
      </c>
      <c r="L12" s="276">
        <v>1049</v>
      </c>
    </row>
    <row r="13" spans="2:14" ht="15.9" thickBot="1">
      <c r="B13" s="271">
        <v>7</v>
      </c>
      <c r="C13" s="64">
        <v>87579</v>
      </c>
      <c r="D13" s="64">
        <v>7299</v>
      </c>
      <c r="E13" s="64">
        <v>3650</v>
      </c>
      <c r="F13" s="64">
        <v>3369</v>
      </c>
      <c r="G13" s="67">
        <v>1685</v>
      </c>
      <c r="H13" s="64">
        <v>61542</v>
      </c>
      <c r="I13" s="64">
        <v>5129</v>
      </c>
      <c r="J13" s="64">
        <v>2565</v>
      </c>
      <c r="K13" s="64">
        <v>2367</v>
      </c>
      <c r="L13" s="277">
        <v>1184</v>
      </c>
    </row>
    <row r="14" spans="2:14" ht="15.9" thickBot="1">
      <c r="B14" s="270">
        <v>8</v>
      </c>
      <c r="C14" s="61">
        <v>97532</v>
      </c>
      <c r="D14" s="61">
        <v>8128</v>
      </c>
      <c r="E14" s="61">
        <v>4064</v>
      </c>
      <c r="F14" s="61">
        <v>3752</v>
      </c>
      <c r="G14" s="66">
        <v>1876</v>
      </c>
      <c r="H14" s="61">
        <v>68536</v>
      </c>
      <c r="I14" s="61">
        <v>5712</v>
      </c>
      <c r="J14" s="61">
        <v>2856</v>
      </c>
      <c r="K14" s="61">
        <v>2636</v>
      </c>
      <c r="L14" s="276">
        <v>1318</v>
      </c>
    </row>
    <row r="15" spans="2:14" ht="15.9" thickBot="1">
      <c r="B15" s="271">
        <v>9</v>
      </c>
      <c r="C15" s="64">
        <f>SUM(C14)+C27</f>
        <v>107485</v>
      </c>
      <c r="D15" s="64">
        <f>SUM(D14)+D27</f>
        <v>8958</v>
      </c>
      <c r="E15" s="64">
        <f t="shared" ref="E15:E26" si="0">SUM(E14)+415</f>
        <v>4479</v>
      </c>
      <c r="F15" s="64">
        <f t="shared" ref="F15:F26" si="1">SUM(F14)+383</f>
        <v>4135</v>
      </c>
      <c r="G15" s="67">
        <f t="shared" ref="G15:G26" si="2">SUM(G14)+192</f>
        <v>2068</v>
      </c>
      <c r="H15" s="64">
        <f t="shared" ref="H15:H26" si="3">SUM(H14)+6994</f>
        <v>75530</v>
      </c>
      <c r="I15" s="64">
        <f t="shared" ref="I15:I26" si="4">+SUM(I14)+583</f>
        <v>6295</v>
      </c>
      <c r="J15" s="64">
        <f t="shared" ref="J15:J26" si="5">SUM(J14)+292</f>
        <v>3148</v>
      </c>
      <c r="K15" s="64">
        <f t="shared" ref="K15:K26" si="6">SUM(K14)+269</f>
        <v>2905</v>
      </c>
      <c r="L15" s="277">
        <f t="shared" ref="L15:L26" si="7">SUM(L14)+135</f>
        <v>1453</v>
      </c>
    </row>
    <row r="16" spans="2:14" ht="15.9" thickBot="1">
      <c r="B16" s="270">
        <v>10</v>
      </c>
      <c r="C16" s="61">
        <f t="shared" ref="C16:C26" si="8">SUM(C15)+9953</f>
        <v>117438</v>
      </c>
      <c r="D16" s="61">
        <f>SUM(D15)+830</f>
        <v>9788</v>
      </c>
      <c r="E16" s="61">
        <f t="shared" si="0"/>
        <v>4894</v>
      </c>
      <c r="F16" s="61">
        <f t="shared" si="1"/>
        <v>4518</v>
      </c>
      <c r="G16" s="66">
        <f t="shared" si="2"/>
        <v>2260</v>
      </c>
      <c r="H16" s="61">
        <f t="shared" si="3"/>
        <v>82524</v>
      </c>
      <c r="I16" s="61">
        <f t="shared" si="4"/>
        <v>6878</v>
      </c>
      <c r="J16" s="61">
        <f t="shared" si="5"/>
        <v>3440</v>
      </c>
      <c r="K16" s="61">
        <f t="shared" si="6"/>
        <v>3174</v>
      </c>
      <c r="L16" s="276">
        <f t="shared" si="7"/>
        <v>1588</v>
      </c>
      <c r="N16" s="1"/>
    </row>
    <row r="17" spans="2:14" ht="15.9" thickBot="1">
      <c r="B17" s="271">
        <v>11</v>
      </c>
      <c r="C17" s="64">
        <f t="shared" si="8"/>
        <v>127391</v>
      </c>
      <c r="D17" s="64">
        <f>SUM(D16)+D27</f>
        <v>10618</v>
      </c>
      <c r="E17" s="68">
        <f t="shared" si="0"/>
        <v>5309</v>
      </c>
      <c r="F17" s="64">
        <f t="shared" si="1"/>
        <v>4901</v>
      </c>
      <c r="G17" s="67">
        <f t="shared" si="2"/>
        <v>2452</v>
      </c>
      <c r="H17" s="64">
        <f t="shared" si="3"/>
        <v>89518</v>
      </c>
      <c r="I17" s="64">
        <f t="shared" si="4"/>
        <v>7461</v>
      </c>
      <c r="J17" s="64">
        <f t="shared" si="5"/>
        <v>3732</v>
      </c>
      <c r="K17" s="64">
        <f t="shared" si="6"/>
        <v>3443</v>
      </c>
      <c r="L17" s="278">
        <f t="shared" si="7"/>
        <v>1723</v>
      </c>
      <c r="N17" s="1"/>
    </row>
    <row r="18" spans="2:14" ht="15.9" thickBot="1">
      <c r="B18" s="270">
        <v>12</v>
      </c>
      <c r="C18" s="61">
        <f t="shared" si="8"/>
        <v>137344</v>
      </c>
      <c r="D18" s="61">
        <f>SUM(D17)+D27</f>
        <v>11448</v>
      </c>
      <c r="E18" s="61">
        <f t="shared" si="0"/>
        <v>5724</v>
      </c>
      <c r="F18" s="61">
        <f t="shared" si="1"/>
        <v>5284</v>
      </c>
      <c r="G18" s="66">
        <f t="shared" si="2"/>
        <v>2644</v>
      </c>
      <c r="H18" s="61">
        <f t="shared" si="3"/>
        <v>96512</v>
      </c>
      <c r="I18" s="61">
        <f t="shared" si="4"/>
        <v>8044</v>
      </c>
      <c r="J18" s="61">
        <f t="shared" si="5"/>
        <v>4024</v>
      </c>
      <c r="K18" s="61">
        <f t="shared" si="6"/>
        <v>3712</v>
      </c>
      <c r="L18" s="276">
        <f t="shared" si="7"/>
        <v>1858</v>
      </c>
      <c r="N18" s="1"/>
    </row>
    <row r="19" spans="2:14" ht="15.9" thickBot="1">
      <c r="B19" s="271">
        <v>13</v>
      </c>
      <c r="C19" s="64">
        <f t="shared" si="8"/>
        <v>147297</v>
      </c>
      <c r="D19" s="64">
        <f>SUM(D18)+D27</f>
        <v>12278</v>
      </c>
      <c r="E19" s="68">
        <f t="shared" si="0"/>
        <v>6139</v>
      </c>
      <c r="F19" s="64">
        <f t="shared" si="1"/>
        <v>5667</v>
      </c>
      <c r="G19" s="67">
        <f t="shared" si="2"/>
        <v>2836</v>
      </c>
      <c r="H19" s="64">
        <f t="shared" si="3"/>
        <v>103506</v>
      </c>
      <c r="I19" s="64">
        <f t="shared" si="4"/>
        <v>8627</v>
      </c>
      <c r="J19" s="64">
        <f t="shared" si="5"/>
        <v>4316</v>
      </c>
      <c r="K19" s="64">
        <f t="shared" si="6"/>
        <v>3981</v>
      </c>
      <c r="L19" s="278">
        <f t="shared" si="7"/>
        <v>1993</v>
      </c>
      <c r="N19" s="1"/>
    </row>
    <row r="20" spans="2:14" ht="15.9" thickBot="1">
      <c r="B20" s="270">
        <v>14</v>
      </c>
      <c r="C20" s="61">
        <f t="shared" si="8"/>
        <v>157250</v>
      </c>
      <c r="D20" s="61">
        <f t="shared" ref="D20:D26" si="9">SUM(D19)+830</f>
        <v>13108</v>
      </c>
      <c r="E20" s="61">
        <f t="shared" si="0"/>
        <v>6554</v>
      </c>
      <c r="F20" s="61">
        <f t="shared" si="1"/>
        <v>6050</v>
      </c>
      <c r="G20" s="66">
        <f t="shared" si="2"/>
        <v>3028</v>
      </c>
      <c r="H20" s="61">
        <f t="shared" si="3"/>
        <v>110500</v>
      </c>
      <c r="I20" s="61">
        <f t="shared" si="4"/>
        <v>9210</v>
      </c>
      <c r="J20" s="61">
        <f t="shared" si="5"/>
        <v>4608</v>
      </c>
      <c r="K20" s="61">
        <f t="shared" si="6"/>
        <v>4250</v>
      </c>
      <c r="L20" s="276">
        <f t="shared" si="7"/>
        <v>2128</v>
      </c>
      <c r="N20" s="1"/>
    </row>
    <row r="21" spans="2:14" ht="15.9" thickBot="1">
      <c r="B21" s="271">
        <v>15</v>
      </c>
      <c r="C21" s="64">
        <f t="shared" si="8"/>
        <v>167203</v>
      </c>
      <c r="D21" s="64">
        <f t="shared" si="9"/>
        <v>13938</v>
      </c>
      <c r="E21" s="68">
        <f t="shared" si="0"/>
        <v>6969</v>
      </c>
      <c r="F21" s="64">
        <f t="shared" si="1"/>
        <v>6433</v>
      </c>
      <c r="G21" s="67">
        <f t="shared" si="2"/>
        <v>3220</v>
      </c>
      <c r="H21" s="64">
        <f t="shared" si="3"/>
        <v>117494</v>
      </c>
      <c r="I21" s="64">
        <f t="shared" si="4"/>
        <v>9793</v>
      </c>
      <c r="J21" s="64">
        <f t="shared" si="5"/>
        <v>4900</v>
      </c>
      <c r="K21" s="64">
        <f t="shared" si="6"/>
        <v>4519</v>
      </c>
      <c r="L21" s="278">
        <f t="shared" si="7"/>
        <v>2263</v>
      </c>
      <c r="N21" s="1"/>
    </row>
    <row r="22" spans="2:14" ht="15.9" thickBot="1">
      <c r="B22" s="270">
        <v>16</v>
      </c>
      <c r="C22" s="61">
        <f t="shared" si="8"/>
        <v>177156</v>
      </c>
      <c r="D22" s="61">
        <f t="shared" si="9"/>
        <v>14768</v>
      </c>
      <c r="E22" s="61">
        <f t="shared" si="0"/>
        <v>7384</v>
      </c>
      <c r="F22" s="61">
        <f t="shared" si="1"/>
        <v>6816</v>
      </c>
      <c r="G22" s="66">
        <f t="shared" si="2"/>
        <v>3412</v>
      </c>
      <c r="H22" s="61">
        <f t="shared" si="3"/>
        <v>124488</v>
      </c>
      <c r="I22" s="61">
        <f t="shared" si="4"/>
        <v>10376</v>
      </c>
      <c r="J22" s="61">
        <f t="shared" si="5"/>
        <v>5192</v>
      </c>
      <c r="K22" s="61">
        <f t="shared" si="6"/>
        <v>4788</v>
      </c>
      <c r="L22" s="276">
        <f t="shared" si="7"/>
        <v>2398</v>
      </c>
      <c r="N22" s="1"/>
    </row>
    <row r="23" spans="2:14" ht="15.9" thickBot="1">
      <c r="B23" s="271">
        <v>17</v>
      </c>
      <c r="C23" s="64">
        <f t="shared" si="8"/>
        <v>187109</v>
      </c>
      <c r="D23" s="64">
        <f t="shared" si="9"/>
        <v>15598</v>
      </c>
      <c r="E23" s="68">
        <f t="shared" si="0"/>
        <v>7799</v>
      </c>
      <c r="F23" s="64">
        <f t="shared" si="1"/>
        <v>7199</v>
      </c>
      <c r="G23" s="67">
        <f t="shared" si="2"/>
        <v>3604</v>
      </c>
      <c r="H23" s="64">
        <f t="shared" si="3"/>
        <v>131482</v>
      </c>
      <c r="I23" s="64">
        <f t="shared" si="4"/>
        <v>10959</v>
      </c>
      <c r="J23" s="64">
        <f t="shared" si="5"/>
        <v>5484</v>
      </c>
      <c r="K23" s="64">
        <f t="shared" si="6"/>
        <v>5057</v>
      </c>
      <c r="L23" s="278">
        <f t="shared" si="7"/>
        <v>2533</v>
      </c>
      <c r="N23" s="1"/>
    </row>
    <row r="24" spans="2:14" ht="15.9" thickBot="1">
      <c r="B24" s="270">
        <v>18</v>
      </c>
      <c r="C24" s="61">
        <f t="shared" si="8"/>
        <v>197062</v>
      </c>
      <c r="D24" s="61">
        <f t="shared" si="9"/>
        <v>16428</v>
      </c>
      <c r="E24" s="61">
        <f t="shared" si="0"/>
        <v>8214</v>
      </c>
      <c r="F24" s="61">
        <f t="shared" si="1"/>
        <v>7582</v>
      </c>
      <c r="G24" s="66">
        <f t="shared" si="2"/>
        <v>3796</v>
      </c>
      <c r="H24" s="61">
        <f t="shared" si="3"/>
        <v>138476</v>
      </c>
      <c r="I24" s="61">
        <f t="shared" si="4"/>
        <v>11542</v>
      </c>
      <c r="J24" s="61">
        <f t="shared" si="5"/>
        <v>5776</v>
      </c>
      <c r="K24" s="61">
        <f t="shared" si="6"/>
        <v>5326</v>
      </c>
      <c r="L24" s="276">
        <f t="shared" si="7"/>
        <v>2668</v>
      </c>
      <c r="N24" s="1"/>
    </row>
    <row r="25" spans="2:14" ht="15.9" thickBot="1">
      <c r="B25" s="271">
        <v>19</v>
      </c>
      <c r="C25" s="64">
        <f t="shared" si="8"/>
        <v>207015</v>
      </c>
      <c r="D25" s="64">
        <f t="shared" si="9"/>
        <v>17258</v>
      </c>
      <c r="E25" s="68">
        <f t="shared" si="0"/>
        <v>8629</v>
      </c>
      <c r="F25" s="64">
        <f t="shared" si="1"/>
        <v>7965</v>
      </c>
      <c r="G25" s="67">
        <f t="shared" si="2"/>
        <v>3988</v>
      </c>
      <c r="H25" s="64">
        <f t="shared" si="3"/>
        <v>145470</v>
      </c>
      <c r="I25" s="64">
        <f t="shared" si="4"/>
        <v>12125</v>
      </c>
      <c r="J25" s="64">
        <f t="shared" si="5"/>
        <v>6068</v>
      </c>
      <c r="K25" s="64">
        <f t="shared" si="6"/>
        <v>5595</v>
      </c>
      <c r="L25" s="278">
        <f t="shared" si="7"/>
        <v>2803</v>
      </c>
      <c r="N25" s="1"/>
    </row>
    <row r="26" spans="2:14" ht="15.6">
      <c r="B26" s="272">
        <v>20</v>
      </c>
      <c r="C26" s="69">
        <f t="shared" si="8"/>
        <v>216968</v>
      </c>
      <c r="D26" s="69">
        <f t="shared" si="9"/>
        <v>18088</v>
      </c>
      <c r="E26" s="69">
        <f t="shared" si="0"/>
        <v>9044</v>
      </c>
      <c r="F26" s="69">
        <f t="shared" si="1"/>
        <v>8348</v>
      </c>
      <c r="G26" s="70">
        <f t="shared" si="2"/>
        <v>4180</v>
      </c>
      <c r="H26" s="69">
        <f t="shared" si="3"/>
        <v>152464</v>
      </c>
      <c r="I26" s="69">
        <f t="shared" si="4"/>
        <v>12708</v>
      </c>
      <c r="J26" s="69">
        <f t="shared" si="5"/>
        <v>6360</v>
      </c>
      <c r="K26" s="69">
        <f t="shared" si="6"/>
        <v>5864</v>
      </c>
      <c r="L26" s="279">
        <f t="shared" si="7"/>
        <v>2938</v>
      </c>
      <c r="N26" s="1"/>
    </row>
    <row r="27" spans="2:14" ht="31.2">
      <c r="B27" s="280" t="s">
        <v>15</v>
      </c>
      <c r="C27" s="281">
        <v>9953</v>
      </c>
      <c r="D27" s="282">
        <v>830</v>
      </c>
      <c r="E27" s="282">
        <v>415</v>
      </c>
      <c r="F27" s="282">
        <v>383</v>
      </c>
      <c r="G27" s="283">
        <v>192</v>
      </c>
      <c r="H27" s="281">
        <v>6994</v>
      </c>
      <c r="I27" s="282">
        <v>583</v>
      </c>
      <c r="J27" s="282">
        <v>292</v>
      </c>
      <c r="K27" s="282">
        <v>269</v>
      </c>
      <c r="L27" s="284">
        <v>135</v>
      </c>
    </row>
    <row r="28" spans="2:14">
      <c r="B28" t="s">
        <v>16</v>
      </c>
      <c r="L28" s="54"/>
    </row>
    <row r="29" spans="2:14">
      <c r="B29" t="s">
        <v>17</v>
      </c>
    </row>
    <row r="30" spans="2:14">
      <c r="B30" s="296" t="s">
        <v>18</v>
      </c>
    </row>
    <row r="32" spans="2:14">
      <c r="J32" s="205"/>
    </row>
  </sheetData>
  <sheetProtection algorithmName="SHA-512" hashValue="RQ7HYYJdsKt+PdaHLu/CpKCrBKgqB7FynMSqlLOoBeZlOElne6Oo92P27Juq97SrNhrW43qvGnLmDnI+Gw2FFg==" saltValue="WnB1XLD83ArSVY3+/6wQ5Q==" spinCount="100000" sheet="1" objects="1" scenarios="1"/>
  <pageMargins left="0.7" right="0.7" top="0.75" bottom="0.75" header="0.3" footer="0.3"/>
  <pageSetup scale="86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E3CD2-2AFC-4E62-B010-3287622E6E4A}">
  <sheetPr>
    <tabColor theme="5" tint="0.59999389629810485"/>
  </sheetPr>
  <dimension ref="A1:U47"/>
  <sheetViews>
    <sheetView showGridLines="0" zoomScale="110" zoomScaleNormal="110" workbookViewId="0">
      <selection activeCell="E21" sqref="E21"/>
    </sheetView>
  </sheetViews>
  <sheetFormatPr defaultColWidth="0" defaultRowHeight="14.4" zeroHeight="1"/>
  <cols>
    <col min="1" max="1" width="3.3125" customWidth="1"/>
    <col min="2" max="8" width="8.89453125" customWidth="1"/>
    <col min="9" max="9" width="9.3125" customWidth="1"/>
    <col min="10" max="10" width="8.89453125" customWidth="1"/>
    <col min="11" max="11" width="10.3125" customWidth="1"/>
    <col min="12" max="12" width="10.1015625" customWidth="1"/>
    <col min="13" max="13" width="9" customWidth="1"/>
    <col min="14" max="14" width="10.1015625" customWidth="1"/>
    <col min="15" max="17" width="8.89453125" customWidth="1"/>
    <col min="18" max="18" width="2.89453125" customWidth="1"/>
    <col min="19" max="21" width="8.89453125" customWidth="1"/>
    <col min="22" max="16384" width="8.89453125" hidden="1"/>
  </cols>
  <sheetData>
    <row r="1" spans="1:18" ht="14.7" thickBot="1">
      <c r="A1" s="95"/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96"/>
    </row>
    <row r="2" spans="1:18" ht="15.6">
      <c r="A2" s="125"/>
      <c r="B2" s="112"/>
      <c r="C2" s="113"/>
      <c r="D2" s="113"/>
      <c r="E2" s="113"/>
      <c r="F2" s="113"/>
      <c r="G2" s="113"/>
      <c r="H2" s="113"/>
      <c r="I2" s="114" t="s">
        <v>19</v>
      </c>
      <c r="J2" s="113"/>
      <c r="K2" s="113"/>
      <c r="L2" s="113"/>
      <c r="M2" s="113"/>
      <c r="N2" s="113"/>
      <c r="O2" s="113"/>
      <c r="P2" s="113"/>
      <c r="Q2" s="127"/>
    </row>
    <row r="3" spans="1:18">
      <c r="A3" s="125"/>
      <c r="B3" s="115"/>
      <c r="C3" s="115"/>
      <c r="D3" s="115"/>
      <c r="E3" s="115"/>
      <c r="F3" s="115"/>
      <c r="G3" s="115"/>
      <c r="H3" s="115"/>
      <c r="I3" s="109" t="s">
        <v>20</v>
      </c>
      <c r="J3" s="115"/>
      <c r="K3" s="115"/>
      <c r="L3" s="115"/>
      <c r="M3" s="115"/>
      <c r="N3" s="115"/>
      <c r="O3" s="115"/>
      <c r="P3" s="115"/>
      <c r="Q3" s="128"/>
    </row>
    <row r="4" spans="1:18" ht="8.25" customHeight="1">
      <c r="A4" s="94"/>
      <c r="B4" s="297" t="s">
        <v>21</v>
      </c>
      <c r="C4" s="119"/>
      <c r="D4" s="141"/>
      <c r="E4" s="122"/>
      <c r="F4" s="121"/>
      <c r="G4" s="120"/>
      <c r="H4" s="143"/>
      <c r="I4" s="121"/>
      <c r="J4" s="120"/>
      <c r="K4" s="143"/>
      <c r="L4" s="119"/>
      <c r="M4" s="120"/>
      <c r="N4" s="122"/>
      <c r="O4" s="119"/>
      <c r="P4" s="120"/>
      <c r="Q4" s="122"/>
    </row>
    <row r="5" spans="1:18">
      <c r="A5" s="94"/>
      <c r="B5" s="298"/>
      <c r="C5" s="116"/>
      <c r="D5" s="116" t="s">
        <v>22</v>
      </c>
      <c r="E5" s="144"/>
      <c r="F5" s="116"/>
      <c r="G5" s="116" t="s">
        <v>23</v>
      </c>
      <c r="H5" s="144"/>
      <c r="I5" s="116"/>
      <c r="J5" s="116" t="s">
        <v>24</v>
      </c>
      <c r="K5" s="144"/>
      <c r="L5" s="116"/>
      <c r="M5" s="116" t="s">
        <v>25</v>
      </c>
      <c r="N5" s="144"/>
      <c r="O5" s="116"/>
      <c r="P5" s="116" t="s">
        <v>26</v>
      </c>
      <c r="Q5" s="144"/>
    </row>
    <row r="6" spans="1:18" ht="6" customHeight="1">
      <c r="A6" s="94"/>
      <c r="B6" s="299"/>
      <c r="C6" s="117"/>
      <c r="D6" s="117"/>
      <c r="E6" s="123"/>
      <c r="F6" s="118"/>
      <c r="G6" s="118"/>
      <c r="H6" s="140"/>
      <c r="I6" s="118"/>
      <c r="J6" s="118"/>
      <c r="K6" s="140"/>
      <c r="L6" s="210"/>
      <c r="M6" s="210"/>
      <c r="N6" s="213"/>
      <c r="O6" s="210"/>
      <c r="P6" s="210"/>
      <c r="Q6" s="213"/>
    </row>
    <row r="7" spans="1:18">
      <c r="A7" s="94"/>
      <c r="B7" s="18">
        <v>1</v>
      </c>
      <c r="C7" s="15">
        <f>SUM(E7)-1200</f>
        <v>18378</v>
      </c>
      <c r="D7" s="16" t="s">
        <v>27</v>
      </c>
      <c r="E7" s="17">
        <v>19578</v>
      </c>
      <c r="F7" s="15">
        <f>SUM(H7)-100</f>
        <v>1532</v>
      </c>
      <c r="G7" s="16" t="s">
        <v>27</v>
      </c>
      <c r="H7" s="17">
        <v>1632</v>
      </c>
      <c r="I7" s="15">
        <f>SUM(K7)-50</f>
        <v>766</v>
      </c>
      <c r="J7" s="16" t="s">
        <v>27</v>
      </c>
      <c r="K7" s="206">
        <v>816</v>
      </c>
      <c r="L7" s="214">
        <f>SUM(N7)-46</f>
        <v>707</v>
      </c>
      <c r="M7" s="215" t="s">
        <v>27</v>
      </c>
      <c r="N7" s="224">
        <v>753</v>
      </c>
      <c r="O7" s="214">
        <f>SUM(Q7)-23</f>
        <v>354</v>
      </c>
      <c r="P7" s="260" t="s">
        <v>27</v>
      </c>
      <c r="Q7" s="264">
        <v>377</v>
      </c>
    </row>
    <row r="8" spans="1:18">
      <c r="A8" s="94"/>
      <c r="B8" s="8">
        <v>2</v>
      </c>
      <c r="C8" s="11">
        <f t="shared" ref="C8:C14" si="0">SUM(E8)-1200</f>
        <v>25372</v>
      </c>
      <c r="D8" s="4" t="s">
        <v>27</v>
      </c>
      <c r="E8" s="6">
        <v>26572</v>
      </c>
      <c r="F8" s="11">
        <f t="shared" ref="F8:F14" si="1">SUM(H8)-100</f>
        <v>2115</v>
      </c>
      <c r="G8" s="4" t="s">
        <v>27</v>
      </c>
      <c r="H8" s="6">
        <v>2215</v>
      </c>
      <c r="I8" s="11">
        <f t="shared" ref="I8:I14" si="2">SUM(K8)-50</f>
        <v>1058</v>
      </c>
      <c r="J8" s="4" t="s">
        <v>27</v>
      </c>
      <c r="K8" s="207">
        <v>1108</v>
      </c>
      <c r="L8" s="217">
        <f t="shared" ref="L8:L14" si="3">SUM(N8)-46</f>
        <v>976</v>
      </c>
      <c r="M8" s="212" t="s">
        <v>27</v>
      </c>
      <c r="N8" s="225">
        <v>1022</v>
      </c>
      <c r="O8" s="217">
        <f t="shared" ref="O8:O14" si="4">SUM(Q8)-23</f>
        <v>488</v>
      </c>
      <c r="P8" s="261" t="s">
        <v>27</v>
      </c>
      <c r="Q8" s="265">
        <v>511</v>
      </c>
    </row>
    <row r="9" spans="1:18">
      <c r="A9" s="94"/>
      <c r="B9" s="7">
        <v>3</v>
      </c>
      <c r="C9" s="10">
        <f t="shared" si="0"/>
        <v>32366</v>
      </c>
      <c r="D9" s="3" t="s">
        <v>27</v>
      </c>
      <c r="E9" s="5">
        <v>33566</v>
      </c>
      <c r="F9" s="10">
        <f t="shared" si="1"/>
        <v>2698</v>
      </c>
      <c r="G9" s="3" t="s">
        <v>27</v>
      </c>
      <c r="H9" s="5">
        <v>2798</v>
      </c>
      <c r="I9" s="10">
        <f t="shared" si="2"/>
        <v>1349</v>
      </c>
      <c r="J9" s="3" t="s">
        <v>27</v>
      </c>
      <c r="K9" s="208">
        <v>1399</v>
      </c>
      <c r="L9" s="219">
        <f t="shared" si="3"/>
        <v>1245</v>
      </c>
      <c r="M9" s="211" t="s">
        <v>27</v>
      </c>
      <c r="N9" s="226">
        <v>1291</v>
      </c>
      <c r="O9" s="219">
        <f t="shared" si="4"/>
        <v>623</v>
      </c>
      <c r="P9" s="262" t="s">
        <v>27</v>
      </c>
      <c r="Q9" s="266">
        <v>646</v>
      </c>
    </row>
    <row r="10" spans="1:18">
      <c r="A10" s="94"/>
      <c r="B10" s="8">
        <v>4</v>
      </c>
      <c r="C10" s="11">
        <f t="shared" si="0"/>
        <v>39360</v>
      </c>
      <c r="D10" s="4" t="s">
        <v>27</v>
      </c>
      <c r="E10" s="6">
        <v>40560</v>
      </c>
      <c r="F10" s="11">
        <f t="shared" si="1"/>
        <v>3280</v>
      </c>
      <c r="G10" s="4" t="s">
        <v>27</v>
      </c>
      <c r="H10" s="6">
        <v>3380</v>
      </c>
      <c r="I10" s="11">
        <f t="shared" si="2"/>
        <v>1640</v>
      </c>
      <c r="J10" s="4" t="s">
        <v>27</v>
      </c>
      <c r="K10" s="207">
        <v>1690</v>
      </c>
      <c r="L10" s="217">
        <f t="shared" si="3"/>
        <v>1514</v>
      </c>
      <c r="M10" s="212" t="s">
        <v>27</v>
      </c>
      <c r="N10" s="225">
        <v>1560</v>
      </c>
      <c r="O10" s="217">
        <f t="shared" si="4"/>
        <v>757</v>
      </c>
      <c r="P10" s="261" t="s">
        <v>27</v>
      </c>
      <c r="Q10" s="265">
        <v>780</v>
      </c>
    </row>
    <row r="11" spans="1:18">
      <c r="A11" s="94"/>
      <c r="B11" s="7">
        <v>5</v>
      </c>
      <c r="C11" s="11">
        <f t="shared" si="0"/>
        <v>46354</v>
      </c>
      <c r="D11" s="3" t="s">
        <v>27</v>
      </c>
      <c r="E11" s="5">
        <v>47554</v>
      </c>
      <c r="F11" s="10">
        <f t="shared" si="1"/>
        <v>3863</v>
      </c>
      <c r="G11" s="3" t="s">
        <v>27</v>
      </c>
      <c r="H11" s="5">
        <v>3963</v>
      </c>
      <c r="I11" s="10">
        <f t="shared" si="2"/>
        <v>1932</v>
      </c>
      <c r="J11" s="3" t="s">
        <v>27</v>
      </c>
      <c r="K11" s="208">
        <v>1982</v>
      </c>
      <c r="L11" s="219">
        <f t="shared" si="3"/>
        <v>1783</v>
      </c>
      <c r="M11" s="211" t="s">
        <v>27</v>
      </c>
      <c r="N11" s="226">
        <v>1829</v>
      </c>
      <c r="O11" s="219">
        <f t="shared" si="4"/>
        <v>892</v>
      </c>
      <c r="P11" s="262" t="s">
        <v>27</v>
      </c>
      <c r="Q11" s="266">
        <v>915</v>
      </c>
    </row>
    <row r="12" spans="1:18">
      <c r="A12" s="94"/>
      <c r="B12" s="8">
        <v>6</v>
      </c>
      <c r="C12" s="11">
        <f t="shared" si="0"/>
        <v>53348</v>
      </c>
      <c r="D12" s="4" t="s">
        <v>27</v>
      </c>
      <c r="E12" s="6">
        <v>54548</v>
      </c>
      <c r="F12" s="11">
        <f t="shared" si="1"/>
        <v>4446</v>
      </c>
      <c r="G12" s="4" t="s">
        <v>27</v>
      </c>
      <c r="H12" s="6">
        <v>4546</v>
      </c>
      <c r="I12" s="11">
        <f t="shared" si="2"/>
        <v>2223</v>
      </c>
      <c r="J12" s="4" t="s">
        <v>27</v>
      </c>
      <c r="K12" s="207">
        <v>2273</v>
      </c>
      <c r="L12" s="217">
        <f t="shared" si="3"/>
        <v>2052</v>
      </c>
      <c r="M12" s="212" t="s">
        <v>27</v>
      </c>
      <c r="N12" s="225">
        <v>2098</v>
      </c>
      <c r="O12" s="217">
        <f t="shared" si="4"/>
        <v>1026</v>
      </c>
      <c r="P12" s="261" t="s">
        <v>27</v>
      </c>
      <c r="Q12" s="265">
        <v>1049</v>
      </c>
    </row>
    <row r="13" spans="1:18">
      <c r="A13" s="94"/>
      <c r="B13" s="7">
        <v>7</v>
      </c>
      <c r="C13" s="10">
        <f t="shared" si="0"/>
        <v>60342</v>
      </c>
      <c r="D13" s="3" t="s">
        <v>27</v>
      </c>
      <c r="E13" s="5">
        <v>61542</v>
      </c>
      <c r="F13" s="10">
        <f t="shared" si="1"/>
        <v>5029</v>
      </c>
      <c r="G13" s="3" t="s">
        <v>27</v>
      </c>
      <c r="H13" s="5">
        <v>5129</v>
      </c>
      <c r="I13" s="10">
        <f t="shared" si="2"/>
        <v>2515</v>
      </c>
      <c r="J13" s="3" t="s">
        <v>27</v>
      </c>
      <c r="K13" s="208">
        <v>2565</v>
      </c>
      <c r="L13" s="219">
        <f t="shared" si="3"/>
        <v>2321</v>
      </c>
      <c r="M13" s="211" t="s">
        <v>27</v>
      </c>
      <c r="N13" s="226">
        <v>2367</v>
      </c>
      <c r="O13" s="219">
        <f t="shared" si="4"/>
        <v>1161</v>
      </c>
      <c r="P13" s="262" t="s">
        <v>27</v>
      </c>
      <c r="Q13" s="266">
        <v>1184</v>
      </c>
    </row>
    <row r="14" spans="1:18">
      <c r="A14" s="94"/>
      <c r="B14" s="9">
        <v>8</v>
      </c>
      <c r="C14" s="12">
        <f t="shared" si="0"/>
        <v>67336</v>
      </c>
      <c r="D14" s="13" t="s">
        <v>27</v>
      </c>
      <c r="E14" s="14">
        <v>68536</v>
      </c>
      <c r="F14" s="12">
        <f t="shared" si="1"/>
        <v>5612</v>
      </c>
      <c r="G14" s="13" t="s">
        <v>27</v>
      </c>
      <c r="H14" s="14">
        <v>5712</v>
      </c>
      <c r="I14" s="12">
        <f t="shared" si="2"/>
        <v>2806</v>
      </c>
      <c r="J14" s="13" t="s">
        <v>27</v>
      </c>
      <c r="K14" s="209">
        <v>2856</v>
      </c>
      <c r="L14" s="221">
        <f t="shared" si="3"/>
        <v>2590</v>
      </c>
      <c r="M14" s="222" t="s">
        <v>27</v>
      </c>
      <c r="N14" s="227">
        <v>2636</v>
      </c>
      <c r="O14" s="221">
        <f t="shared" si="4"/>
        <v>1295</v>
      </c>
      <c r="P14" s="263" t="s">
        <v>27</v>
      </c>
      <c r="Q14" s="267">
        <v>1318</v>
      </c>
    </row>
    <row r="15" spans="1:18">
      <c r="A15" s="94"/>
      <c r="B15" s="97"/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9"/>
    </row>
    <row r="16" spans="1:18" ht="15.6">
      <c r="A16" s="94"/>
      <c r="B16" s="129"/>
      <c r="C16" s="133"/>
      <c r="D16" s="133"/>
      <c r="E16" s="130"/>
      <c r="F16" s="134"/>
      <c r="G16" s="134"/>
      <c r="H16" s="134"/>
      <c r="I16" s="136" t="s">
        <v>28</v>
      </c>
      <c r="J16" s="134"/>
      <c r="K16" s="134"/>
      <c r="L16" s="134"/>
      <c r="M16" s="138"/>
      <c r="N16" s="133"/>
      <c r="O16" s="133"/>
      <c r="P16" s="133"/>
      <c r="Q16" s="139"/>
    </row>
    <row r="17" spans="1:17" ht="14.7" thickBot="1">
      <c r="A17" s="94"/>
      <c r="B17" s="111"/>
      <c r="C17" s="124"/>
      <c r="D17" s="124"/>
      <c r="E17" s="124"/>
      <c r="F17" s="124"/>
      <c r="G17" s="132"/>
      <c r="H17" s="110"/>
      <c r="I17" s="135" t="s">
        <v>20</v>
      </c>
      <c r="J17" s="131"/>
      <c r="K17" s="137"/>
      <c r="L17" s="124"/>
      <c r="M17" s="124"/>
      <c r="N17" s="124"/>
      <c r="O17" s="124"/>
      <c r="P17" s="124"/>
      <c r="Q17" s="128"/>
    </row>
    <row r="18" spans="1:17" ht="8.25" customHeight="1">
      <c r="A18" s="94"/>
      <c r="B18" s="323" t="s">
        <v>21</v>
      </c>
      <c r="C18" s="119"/>
      <c r="D18" s="141"/>
      <c r="E18" s="122"/>
      <c r="F18" s="121"/>
      <c r="G18" s="120"/>
      <c r="H18" s="143"/>
      <c r="I18" s="121"/>
      <c r="J18" s="120"/>
      <c r="K18" s="143"/>
      <c r="L18" s="119"/>
      <c r="M18" s="120"/>
      <c r="N18" s="122"/>
      <c r="O18" s="119"/>
      <c r="P18" s="120"/>
      <c r="Q18" s="122"/>
    </row>
    <row r="19" spans="1:17" ht="15" customHeight="1">
      <c r="A19" s="94"/>
      <c r="B19" s="298"/>
      <c r="C19" s="116"/>
      <c r="D19" s="142" t="s">
        <v>22</v>
      </c>
      <c r="E19" s="144"/>
      <c r="F19" s="116"/>
      <c r="G19" s="116" t="s">
        <v>23</v>
      </c>
      <c r="H19" s="144"/>
      <c r="I19" s="116"/>
      <c r="J19" s="116" t="s">
        <v>24</v>
      </c>
      <c r="K19" s="144"/>
      <c r="L19" s="116"/>
      <c r="M19" s="116" t="s">
        <v>25</v>
      </c>
      <c r="N19" s="144"/>
      <c r="O19" s="116"/>
      <c r="P19" s="116" t="s">
        <v>26</v>
      </c>
      <c r="Q19" s="144"/>
    </row>
    <row r="20" spans="1:17" ht="5.25" customHeight="1" thickBot="1">
      <c r="A20" s="94"/>
      <c r="B20" s="324"/>
      <c r="C20" s="117"/>
      <c r="D20" s="117"/>
      <c r="E20" s="123"/>
      <c r="F20" s="118"/>
      <c r="G20" s="118"/>
      <c r="H20" s="140"/>
      <c r="I20" s="118"/>
      <c r="J20" s="118"/>
      <c r="K20" s="140"/>
      <c r="L20" s="210"/>
      <c r="M20" s="210"/>
      <c r="N20" s="213"/>
      <c r="O20" s="210"/>
      <c r="P20" s="210"/>
      <c r="Q20" s="213"/>
    </row>
    <row r="21" spans="1:17">
      <c r="A21" s="94"/>
      <c r="B21" s="18">
        <v>1</v>
      </c>
      <c r="C21" s="10">
        <f>SUM(E21)-1200</f>
        <v>26661</v>
      </c>
      <c r="D21" s="3" t="s">
        <v>27</v>
      </c>
      <c r="E21" s="5">
        <v>27861</v>
      </c>
      <c r="F21" s="10">
        <f>SUM(H21)-100</f>
        <v>2222</v>
      </c>
      <c r="G21" s="3" t="s">
        <v>27</v>
      </c>
      <c r="H21" s="5">
        <v>2322</v>
      </c>
      <c r="I21" s="10">
        <f>SUM(K21)-50</f>
        <v>1111</v>
      </c>
      <c r="J21" s="3" t="s">
        <v>27</v>
      </c>
      <c r="K21" s="208">
        <v>1161</v>
      </c>
      <c r="L21" s="214">
        <f>SUM(N21)-46</f>
        <v>1026</v>
      </c>
      <c r="M21" s="215" t="s">
        <v>27</v>
      </c>
      <c r="N21" s="224">
        <v>1072</v>
      </c>
      <c r="O21" s="214">
        <f>SUM(Q21)-23</f>
        <v>513</v>
      </c>
      <c r="P21" s="215" t="s">
        <v>27</v>
      </c>
      <c r="Q21" s="216">
        <v>536</v>
      </c>
    </row>
    <row r="22" spans="1:17">
      <c r="A22" s="94"/>
      <c r="B22" s="8">
        <v>2</v>
      </c>
      <c r="C22" s="11">
        <f t="shared" ref="C22:C28" si="5">SUM(E22)-1200</f>
        <v>36614</v>
      </c>
      <c r="D22" s="4" t="s">
        <v>27</v>
      </c>
      <c r="E22" s="6">
        <v>37814</v>
      </c>
      <c r="F22" s="11">
        <f t="shared" ref="F22:F28" si="6">SUM(H22)-100</f>
        <v>3052</v>
      </c>
      <c r="G22" s="4" t="s">
        <v>27</v>
      </c>
      <c r="H22" s="6">
        <v>3152</v>
      </c>
      <c r="I22" s="11">
        <f t="shared" ref="I22:I28" si="7">SUM(K22)-50</f>
        <v>1526</v>
      </c>
      <c r="J22" s="4" t="s">
        <v>27</v>
      </c>
      <c r="K22" s="207">
        <v>1576</v>
      </c>
      <c r="L22" s="217">
        <f t="shared" ref="L22:L28" si="8">SUM(N22)-46</f>
        <v>1409</v>
      </c>
      <c r="M22" s="212" t="s">
        <v>27</v>
      </c>
      <c r="N22" s="225">
        <v>1455</v>
      </c>
      <c r="O22" s="217">
        <f t="shared" ref="O22:O28" si="9">SUM(Q22)-23</f>
        <v>705</v>
      </c>
      <c r="P22" s="212" t="s">
        <v>27</v>
      </c>
      <c r="Q22" s="218">
        <v>728</v>
      </c>
    </row>
    <row r="23" spans="1:17">
      <c r="A23" s="94"/>
      <c r="B23" s="7">
        <v>3</v>
      </c>
      <c r="C23" s="10">
        <f t="shared" si="5"/>
        <v>46567</v>
      </c>
      <c r="D23" s="3" t="s">
        <v>27</v>
      </c>
      <c r="E23" s="5">
        <v>47767</v>
      </c>
      <c r="F23" s="10">
        <f t="shared" si="6"/>
        <v>3881</v>
      </c>
      <c r="G23" s="3" t="s">
        <v>27</v>
      </c>
      <c r="H23" s="5">
        <v>3981</v>
      </c>
      <c r="I23" s="10">
        <f t="shared" si="7"/>
        <v>1941</v>
      </c>
      <c r="J23" s="3" t="s">
        <v>27</v>
      </c>
      <c r="K23" s="208">
        <v>1991</v>
      </c>
      <c r="L23" s="219">
        <f t="shared" si="8"/>
        <v>1792</v>
      </c>
      <c r="M23" s="211" t="s">
        <v>27</v>
      </c>
      <c r="N23" s="226">
        <v>1838</v>
      </c>
      <c r="O23" s="219">
        <f t="shared" si="9"/>
        <v>896</v>
      </c>
      <c r="P23" s="211" t="s">
        <v>27</v>
      </c>
      <c r="Q23" s="220">
        <v>919</v>
      </c>
    </row>
    <row r="24" spans="1:17">
      <c r="A24" s="94"/>
      <c r="B24" s="8">
        <v>4</v>
      </c>
      <c r="C24" s="11">
        <f t="shared" si="5"/>
        <v>56520</v>
      </c>
      <c r="D24" s="4" t="s">
        <v>27</v>
      </c>
      <c r="E24" s="6">
        <v>57720</v>
      </c>
      <c r="F24" s="11">
        <f t="shared" si="6"/>
        <v>4710</v>
      </c>
      <c r="G24" s="4" t="s">
        <v>27</v>
      </c>
      <c r="H24" s="6">
        <v>4810</v>
      </c>
      <c r="I24" s="11">
        <f t="shared" si="7"/>
        <v>2355</v>
      </c>
      <c r="J24" s="4" t="s">
        <v>27</v>
      </c>
      <c r="K24" s="207">
        <v>2405</v>
      </c>
      <c r="L24" s="217">
        <f t="shared" si="8"/>
        <v>2174</v>
      </c>
      <c r="M24" s="212" t="s">
        <v>27</v>
      </c>
      <c r="N24" s="225">
        <v>2220</v>
      </c>
      <c r="O24" s="217">
        <f t="shared" si="9"/>
        <v>1087</v>
      </c>
      <c r="P24" s="212" t="s">
        <v>27</v>
      </c>
      <c r="Q24" s="218">
        <v>1110</v>
      </c>
    </row>
    <row r="25" spans="1:17">
      <c r="A25" s="94"/>
      <c r="B25" s="7">
        <v>5</v>
      </c>
      <c r="C25" s="10">
        <f t="shared" si="5"/>
        <v>66473</v>
      </c>
      <c r="D25" s="3" t="s">
        <v>27</v>
      </c>
      <c r="E25" s="5">
        <v>67673</v>
      </c>
      <c r="F25" s="10">
        <f t="shared" si="6"/>
        <v>5540</v>
      </c>
      <c r="G25" s="3" t="s">
        <v>27</v>
      </c>
      <c r="H25" s="5">
        <v>5640</v>
      </c>
      <c r="I25" s="10">
        <f t="shared" si="7"/>
        <v>2770</v>
      </c>
      <c r="J25" s="3" t="s">
        <v>27</v>
      </c>
      <c r="K25" s="208">
        <v>2820</v>
      </c>
      <c r="L25" s="219">
        <f t="shared" si="8"/>
        <v>2557</v>
      </c>
      <c r="M25" s="211" t="s">
        <v>27</v>
      </c>
      <c r="N25" s="226">
        <v>2603</v>
      </c>
      <c r="O25" s="219">
        <f t="shared" si="9"/>
        <v>1279</v>
      </c>
      <c r="P25" s="211" t="s">
        <v>27</v>
      </c>
      <c r="Q25" s="220">
        <v>1302</v>
      </c>
    </row>
    <row r="26" spans="1:17">
      <c r="A26" s="94"/>
      <c r="B26" s="8">
        <v>6</v>
      </c>
      <c r="C26" s="11">
        <f t="shared" si="5"/>
        <v>76426</v>
      </c>
      <c r="D26" s="4" t="s">
        <v>27</v>
      </c>
      <c r="E26" s="6">
        <v>77626</v>
      </c>
      <c r="F26" s="11">
        <f t="shared" si="6"/>
        <v>6369</v>
      </c>
      <c r="G26" s="4" t="s">
        <v>27</v>
      </c>
      <c r="H26" s="6">
        <v>6469</v>
      </c>
      <c r="I26" s="11">
        <f t="shared" si="7"/>
        <v>3185</v>
      </c>
      <c r="J26" s="4" t="s">
        <v>27</v>
      </c>
      <c r="K26" s="207">
        <v>3235</v>
      </c>
      <c r="L26" s="217">
        <f t="shared" si="8"/>
        <v>2940</v>
      </c>
      <c r="M26" s="212" t="s">
        <v>27</v>
      </c>
      <c r="N26" s="225">
        <v>2986</v>
      </c>
      <c r="O26" s="217">
        <f t="shared" si="9"/>
        <v>1470</v>
      </c>
      <c r="P26" s="212" t="s">
        <v>27</v>
      </c>
      <c r="Q26" s="218">
        <v>1493</v>
      </c>
    </row>
    <row r="27" spans="1:17">
      <c r="A27" s="94"/>
      <c r="B27" s="7">
        <v>7</v>
      </c>
      <c r="C27" s="10">
        <f t="shared" si="5"/>
        <v>86379</v>
      </c>
      <c r="D27" s="3" t="s">
        <v>27</v>
      </c>
      <c r="E27" s="5">
        <v>87579</v>
      </c>
      <c r="F27" s="10">
        <f t="shared" si="6"/>
        <v>7199</v>
      </c>
      <c r="G27" s="3" t="s">
        <v>27</v>
      </c>
      <c r="H27" s="5">
        <v>7299</v>
      </c>
      <c r="I27" s="10">
        <f t="shared" si="7"/>
        <v>3600</v>
      </c>
      <c r="J27" s="3" t="s">
        <v>27</v>
      </c>
      <c r="K27" s="208">
        <v>3650</v>
      </c>
      <c r="L27" s="219">
        <f t="shared" si="8"/>
        <v>3323</v>
      </c>
      <c r="M27" s="211" t="s">
        <v>27</v>
      </c>
      <c r="N27" s="226">
        <v>3369</v>
      </c>
      <c r="O27" s="219">
        <f t="shared" si="9"/>
        <v>1662</v>
      </c>
      <c r="P27" s="211" t="s">
        <v>27</v>
      </c>
      <c r="Q27" s="220">
        <v>1685</v>
      </c>
    </row>
    <row r="28" spans="1:17" ht="14.7" thickBot="1">
      <c r="A28" s="94"/>
      <c r="B28" s="9">
        <v>8</v>
      </c>
      <c r="C28" s="12">
        <f t="shared" si="5"/>
        <v>96332</v>
      </c>
      <c r="D28" s="13" t="s">
        <v>27</v>
      </c>
      <c r="E28" s="14">
        <v>97532</v>
      </c>
      <c r="F28" s="12">
        <f t="shared" si="6"/>
        <v>8028</v>
      </c>
      <c r="G28" s="13" t="s">
        <v>27</v>
      </c>
      <c r="H28" s="14">
        <v>8128</v>
      </c>
      <c r="I28" s="12">
        <f t="shared" si="7"/>
        <v>4014</v>
      </c>
      <c r="J28" s="13" t="s">
        <v>27</v>
      </c>
      <c r="K28" s="209">
        <v>4064</v>
      </c>
      <c r="L28" s="221">
        <f t="shared" si="8"/>
        <v>3706</v>
      </c>
      <c r="M28" s="222" t="s">
        <v>27</v>
      </c>
      <c r="N28" s="227">
        <v>3752</v>
      </c>
      <c r="O28" s="221">
        <f t="shared" si="9"/>
        <v>1853</v>
      </c>
      <c r="P28" s="222" t="s">
        <v>27</v>
      </c>
      <c r="Q28" s="223">
        <v>1876</v>
      </c>
    </row>
    <row r="29" spans="1:17" ht="14.7" thickBot="1">
      <c r="A29" s="94"/>
      <c r="B29" s="71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3"/>
    </row>
    <row r="30" spans="1:17" ht="14.4" customHeight="1">
      <c r="A30" s="94"/>
      <c r="B30" s="100"/>
      <c r="C30" s="101"/>
      <c r="D30" s="102"/>
      <c r="E30" s="315" t="s">
        <v>29</v>
      </c>
      <c r="F30" s="300" t="s">
        <v>30</v>
      </c>
      <c r="G30" s="301"/>
      <c r="H30" s="301"/>
      <c r="I30" s="301"/>
      <c r="J30" s="301"/>
      <c r="K30" s="301"/>
      <c r="L30" s="301"/>
      <c r="M30" s="301"/>
      <c r="N30" s="301"/>
      <c r="O30" s="301"/>
      <c r="P30" s="301"/>
      <c r="Q30" s="302"/>
    </row>
    <row r="31" spans="1:17" ht="14.7" thickBot="1">
      <c r="A31" s="94"/>
      <c r="B31" s="103"/>
      <c r="C31" s="104"/>
      <c r="D31" s="105"/>
      <c r="E31" s="325"/>
      <c r="F31" s="312"/>
      <c r="G31" s="313"/>
      <c r="H31" s="313"/>
      <c r="I31" s="313"/>
      <c r="J31" s="313"/>
      <c r="K31" s="313"/>
      <c r="L31" s="313"/>
      <c r="M31" s="313"/>
      <c r="N31" s="313"/>
      <c r="O31" s="313"/>
      <c r="P31" s="313"/>
      <c r="Q31" s="314"/>
    </row>
    <row r="32" spans="1:17">
      <c r="A32" s="94"/>
      <c r="B32" s="103"/>
      <c r="C32" s="104"/>
      <c r="D32" s="105"/>
      <c r="E32" s="319" t="s">
        <v>6</v>
      </c>
      <c r="F32" s="306" t="s">
        <v>31</v>
      </c>
      <c r="G32" s="307"/>
      <c r="H32" s="307"/>
      <c r="I32" s="307"/>
      <c r="J32" s="307"/>
      <c r="K32" s="307"/>
      <c r="L32" s="307"/>
      <c r="M32" s="307"/>
      <c r="N32" s="307"/>
      <c r="O32" s="307"/>
      <c r="P32" s="307"/>
      <c r="Q32" s="308"/>
    </row>
    <row r="33" spans="1:17" ht="14.7" thickBot="1">
      <c r="A33" s="94"/>
      <c r="B33" s="103"/>
      <c r="C33" s="104"/>
      <c r="D33" s="105"/>
      <c r="E33" s="320"/>
      <c r="F33" s="309"/>
      <c r="G33" s="310"/>
      <c r="H33" s="310"/>
      <c r="I33" s="310"/>
      <c r="J33" s="310"/>
      <c r="K33" s="310"/>
      <c r="L33" s="310"/>
      <c r="M33" s="310"/>
      <c r="N33" s="310"/>
      <c r="O33" s="310"/>
      <c r="P33" s="310"/>
      <c r="Q33" s="311"/>
    </row>
    <row r="34" spans="1:17">
      <c r="A34" s="94"/>
      <c r="B34" s="103"/>
      <c r="C34" s="104"/>
      <c r="D34" s="105"/>
      <c r="E34" s="321" t="s">
        <v>32</v>
      </c>
      <c r="F34" s="300" t="s">
        <v>33</v>
      </c>
      <c r="G34" s="301"/>
      <c r="H34" s="301"/>
      <c r="I34" s="301"/>
      <c r="J34" s="301"/>
      <c r="K34" s="301"/>
      <c r="L34" s="301"/>
      <c r="M34" s="301"/>
      <c r="N34" s="301"/>
      <c r="O34" s="301"/>
      <c r="P34" s="301"/>
      <c r="Q34" s="302"/>
    </row>
    <row r="35" spans="1:17" ht="31.5" customHeight="1" thickBot="1">
      <c r="A35" s="94"/>
      <c r="B35" s="103"/>
      <c r="C35" s="109" t="s">
        <v>34</v>
      </c>
      <c r="D35" s="105"/>
      <c r="E35" s="322"/>
      <c r="F35" s="312"/>
      <c r="G35" s="313"/>
      <c r="H35" s="313"/>
      <c r="I35" s="313"/>
      <c r="J35" s="313"/>
      <c r="K35" s="313"/>
      <c r="L35" s="313"/>
      <c r="M35" s="313"/>
      <c r="N35" s="313"/>
      <c r="O35" s="313"/>
      <c r="P35" s="313"/>
      <c r="Q35" s="314"/>
    </row>
    <row r="36" spans="1:17">
      <c r="A36" s="94"/>
      <c r="B36" s="103"/>
      <c r="C36" s="104"/>
      <c r="D36" s="105"/>
      <c r="E36" s="317" t="s">
        <v>35</v>
      </c>
      <c r="F36" s="306" t="s">
        <v>36</v>
      </c>
      <c r="G36" s="307"/>
      <c r="H36" s="307"/>
      <c r="I36" s="307"/>
      <c r="J36" s="307"/>
      <c r="K36" s="307"/>
      <c r="L36" s="307"/>
      <c r="M36" s="307"/>
      <c r="N36" s="307"/>
      <c r="O36" s="307"/>
      <c r="P36" s="307"/>
      <c r="Q36" s="308"/>
    </row>
    <row r="37" spans="1:17" ht="36.75" customHeight="1" thickBot="1">
      <c r="A37" s="94"/>
      <c r="B37" s="103"/>
      <c r="C37" s="104"/>
      <c r="D37" s="105"/>
      <c r="E37" s="318"/>
      <c r="F37" s="309"/>
      <c r="G37" s="310"/>
      <c r="H37" s="310"/>
      <c r="I37" s="310"/>
      <c r="J37" s="310"/>
      <c r="K37" s="310"/>
      <c r="L37" s="310"/>
      <c r="M37" s="310"/>
      <c r="N37" s="310"/>
      <c r="O37" s="310"/>
      <c r="P37" s="310"/>
      <c r="Q37" s="311"/>
    </row>
    <row r="38" spans="1:17">
      <c r="A38" s="94"/>
      <c r="B38" s="103"/>
      <c r="C38" s="104"/>
      <c r="D38" s="105"/>
      <c r="E38" s="315" t="s">
        <v>9</v>
      </c>
      <c r="F38" s="300" t="s">
        <v>37</v>
      </c>
      <c r="G38" s="301"/>
      <c r="H38" s="301"/>
      <c r="I38" s="301"/>
      <c r="J38" s="301"/>
      <c r="K38" s="301"/>
      <c r="L38" s="301"/>
      <c r="M38" s="301"/>
      <c r="N38" s="301"/>
      <c r="O38" s="301"/>
      <c r="P38" s="301"/>
      <c r="Q38" s="302"/>
    </row>
    <row r="39" spans="1:17" ht="32.25" customHeight="1" thickBot="1">
      <c r="A39" s="94"/>
      <c r="B39" s="106"/>
      <c r="C39" s="107"/>
      <c r="D39" s="108"/>
      <c r="E39" s="316"/>
      <c r="F39" s="303"/>
      <c r="G39" s="304"/>
      <c r="H39" s="304"/>
      <c r="I39" s="304"/>
      <c r="J39" s="304"/>
      <c r="K39" s="304"/>
      <c r="L39" s="304"/>
      <c r="M39" s="304"/>
      <c r="N39" s="304"/>
      <c r="O39" s="304"/>
      <c r="P39" s="304"/>
      <c r="Q39" s="305"/>
    </row>
    <row r="40" spans="1:17">
      <c r="B40" s="296" t="s">
        <v>18</v>
      </c>
      <c r="Q40" s="54"/>
    </row>
    <row r="41" spans="1:17"/>
    <row r="42" spans="1:17"/>
    <row r="43" spans="1:17"/>
    <row r="44" spans="1:17"/>
    <row r="45" spans="1:17"/>
    <row r="46" spans="1:17"/>
    <row r="47" spans="1:17"/>
  </sheetData>
  <sheetProtection algorithmName="SHA-512" hashValue="UBbcywEHewKoLFOxhnp3NSUWnpUGin/Ob55jZvq4RioDKGvNQv+CNJi0HNjed9c/4mypn+uN4G81Wa7yR5qvdg==" saltValue="sTv30HQ1Hv8rbJ/Xo6cm8g==" spinCount="100000" sheet="1" objects="1" scenarios="1"/>
  <mergeCells count="12">
    <mergeCell ref="B4:B6"/>
    <mergeCell ref="F38:Q39"/>
    <mergeCell ref="F36:Q37"/>
    <mergeCell ref="F34:Q35"/>
    <mergeCell ref="F32:Q33"/>
    <mergeCell ref="E38:E39"/>
    <mergeCell ref="E36:E37"/>
    <mergeCell ref="E32:E33"/>
    <mergeCell ref="E34:E35"/>
    <mergeCell ref="B18:B20"/>
    <mergeCell ref="E30:E31"/>
    <mergeCell ref="F30:Q3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BC412-6210-4AB4-803C-91B96BE3BAAD}">
  <sheetPr>
    <tabColor rgb="FFFFC000"/>
    <pageSetUpPr fitToPage="1"/>
  </sheetPr>
  <dimension ref="A1:AB48"/>
  <sheetViews>
    <sheetView showGridLines="0" tabSelected="1" topLeftCell="B1" zoomScale="140" zoomScaleNormal="140" workbookViewId="0">
      <selection activeCell="T8" sqref="T8"/>
    </sheetView>
  </sheetViews>
  <sheetFormatPr defaultRowHeight="14.4"/>
  <cols>
    <col min="1" max="1" width="4.41796875" customWidth="1"/>
    <col min="2" max="2" width="13.68359375" customWidth="1"/>
    <col min="3" max="12" width="9.1015625" bestFit="1" customWidth="1"/>
    <col min="13" max="13" width="1.3125" customWidth="1"/>
    <col min="14" max="14" width="13.5234375" customWidth="1"/>
    <col min="15" max="15" width="8.5234375" customWidth="1"/>
    <col min="16" max="24" width="9.1015625" bestFit="1" customWidth="1"/>
    <col min="25" max="25" width="13" customWidth="1"/>
  </cols>
  <sheetData>
    <row r="1" spans="1:28" ht="15.75" customHeight="1" thickBot="1">
      <c r="B1" s="295"/>
      <c r="C1" s="295"/>
      <c r="D1" s="295"/>
      <c r="E1" s="295"/>
      <c r="F1" s="295"/>
      <c r="G1" s="295"/>
      <c r="H1" s="295"/>
      <c r="I1" s="295" t="s">
        <v>38</v>
      </c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</row>
    <row r="2" spans="1:28" ht="15" customHeight="1" thickTop="1" thickBot="1">
      <c r="A2" s="19"/>
      <c r="B2" s="150"/>
      <c r="C2" s="285"/>
      <c r="D2" s="286"/>
      <c r="E2" s="286"/>
      <c r="F2" s="294" t="s">
        <v>2</v>
      </c>
      <c r="G2" s="294"/>
      <c r="H2" s="286"/>
      <c r="I2" s="286"/>
      <c r="J2" s="286"/>
      <c r="K2" s="286"/>
      <c r="L2" s="287"/>
      <c r="M2" s="20"/>
      <c r="N2" s="169"/>
      <c r="O2" s="289"/>
      <c r="P2" s="290"/>
      <c r="Q2" s="290"/>
      <c r="R2" s="290"/>
      <c r="S2" s="292" t="s">
        <v>3</v>
      </c>
      <c r="T2" s="292"/>
      <c r="U2" s="290"/>
      <c r="V2" s="290"/>
      <c r="W2" s="290"/>
      <c r="X2" s="291"/>
      <c r="Y2" s="293"/>
    </row>
    <row r="3" spans="1:28" ht="48.6" customHeight="1" thickBot="1">
      <c r="A3" s="19"/>
      <c r="B3" s="85" t="s">
        <v>39</v>
      </c>
      <c r="C3" s="21" t="s">
        <v>40</v>
      </c>
      <c r="D3" s="22" t="s">
        <v>5</v>
      </c>
      <c r="E3" s="21" t="s">
        <v>41</v>
      </c>
      <c r="F3" s="23" t="s">
        <v>6</v>
      </c>
      <c r="G3" s="288" t="s">
        <v>42</v>
      </c>
      <c r="H3" s="24" t="s">
        <v>43</v>
      </c>
      <c r="I3" s="21" t="s">
        <v>44</v>
      </c>
      <c r="J3" s="24" t="s">
        <v>8</v>
      </c>
      <c r="K3" s="21" t="s">
        <v>45</v>
      </c>
      <c r="L3" s="24" t="s">
        <v>9</v>
      </c>
      <c r="M3" s="25"/>
      <c r="N3" s="80" t="s">
        <v>39</v>
      </c>
      <c r="O3" s="21" t="s">
        <v>40</v>
      </c>
      <c r="P3" s="26" t="s">
        <v>5</v>
      </c>
      <c r="Q3" s="21" t="s">
        <v>41</v>
      </c>
      <c r="R3" s="26" t="s">
        <v>6</v>
      </c>
      <c r="S3" s="288" t="s">
        <v>42</v>
      </c>
      <c r="T3" s="26" t="s">
        <v>43</v>
      </c>
      <c r="U3" s="21" t="s">
        <v>44</v>
      </c>
      <c r="V3" s="26" t="s">
        <v>8</v>
      </c>
      <c r="W3" s="21" t="s">
        <v>45</v>
      </c>
      <c r="X3" s="26" t="s">
        <v>9</v>
      </c>
      <c r="Y3" s="80" t="s">
        <v>4</v>
      </c>
      <c r="AA3" s="2"/>
      <c r="AB3" s="2"/>
    </row>
    <row r="4" spans="1:28" ht="14.7" thickBot="1">
      <c r="A4" s="19"/>
      <c r="B4" s="27">
        <v>1</v>
      </c>
      <c r="C4" s="236">
        <f>SUM(D4)-1200</f>
        <v>26661</v>
      </c>
      <c r="D4" s="55">
        <v>27861</v>
      </c>
      <c r="E4" s="241">
        <f t="shared" ref="E4:E23" si="0">SUM(F4)-100</f>
        <v>2222</v>
      </c>
      <c r="F4" s="55">
        <v>2322</v>
      </c>
      <c r="G4" s="29">
        <f t="shared" ref="G4:G23" si="1">SUM(H4)-50</f>
        <v>1111</v>
      </c>
      <c r="H4" s="241">
        <v>1161</v>
      </c>
      <c r="I4" s="28">
        <f>SUM(J4)-46</f>
        <v>1026</v>
      </c>
      <c r="J4" s="241">
        <v>1072</v>
      </c>
      <c r="K4" s="29">
        <f>SUM(L4)-23</f>
        <v>513</v>
      </c>
      <c r="L4" s="241">
        <v>536</v>
      </c>
      <c r="M4" s="30"/>
      <c r="N4" s="27">
        <v>1</v>
      </c>
      <c r="O4" s="29">
        <f t="shared" ref="O4:O23" si="2">SUM(P4)-1200</f>
        <v>18378</v>
      </c>
      <c r="P4" s="46">
        <v>19578</v>
      </c>
      <c r="Q4" s="28">
        <f t="shared" ref="Q4:Q23" si="3">SUM(R4)-100</f>
        <v>1532</v>
      </c>
      <c r="R4" s="28">
        <v>1632</v>
      </c>
      <c r="S4" s="236">
        <f>SUM(T4)-50</f>
        <v>766</v>
      </c>
      <c r="T4" s="28">
        <v>816</v>
      </c>
      <c r="U4" s="236">
        <f>SUM(V4)-46</f>
        <v>707</v>
      </c>
      <c r="V4" s="28">
        <v>753</v>
      </c>
      <c r="W4" s="236">
        <f>SUM(X4)-23</f>
        <v>354</v>
      </c>
      <c r="X4" s="236">
        <v>377</v>
      </c>
      <c r="Y4" s="27">
        <v>1</v>
      </c>
    </row>
    <row r="5" spans="1:28" ht="14.7" thickBot="1">
      <c r="A5" s="19"/>
      <c r="B5" s="32">
        <v>2</v>
      </c>
      <c r="C5" s="237">
        <f t="shared" ref="C5:C23" si="4">SUM(D5)-1200</f>
        <v>36614</v>
      </c>
      <c r="D5" s="56">
        <v>37814</v>
      </c>
      <c r="E5" s="237">
        <f t="shared" si="0"/>
        <v>3052</v>
      </c>
      <c r="F5" s="56">
        <v>3152</v>
      </c>
      <c r="G5" s="34">
        <f t="shared" si="1"/>
        <v>1526</v>
      </c>
      <c r="H5" s="243">
        <v>1576</v>
      </c>
      <c r="I5" s="34">
        <f t="shared" ref="I5:I23" si="5">SUM(J5)-46</f>
        <v>1409</v>
      </c>
      <c r="J5" s="243">
        <v>1455</v>
      </c>
      <c r="K5" s="34">
        <f t="shared" ref="K5:K23" si="6">SUM(L5)-23</f>
        <v>705</v>
      </c>
      <c r="L5" s="243">
        <v>728</v>
      </c>
      <c r="M5" s="30"/>
      <c r="N5" s="32">
        <v>2</v>
      </c>
      <c r="O5" s="34">
        <f t="shared" si="2"/>
        <v>25372</v>
      </c>
      <c r="P5" s="246">
        <v>26572</v>
      </c>
      <c r="Q5" s="33">
        <f t="shared" si="3"/>
        <v>2115</v>
      </c>
      <c r="R5" s="246">
        <v>2215</v>
      </c>
      <c r="S5" s="237">
        <f t="shared" ref="S5:S23" si="7">SUM(T5)-50</f>
        <v>1058</v>
      </c>
      <c r="T5" s="246">
        <v>1108</v>
      </c>
      <c r="U5" s="252">
        <f t="shared" ref="U5:U23" si="8">SUM(V5)-46</f>
        <v>976</v>
      </c>
      <c r="V5" s="246">
        <v>1022</v>
      </c>
      <c r="W5" s="252">
        <f t="shared" ref="W5:W23" si="9">SUM(X5)-23</f>
        <v>488</v>
      </c>
      <c r="X5" s="258">
        <v>511</v>
      </c>
      <c r="Y5" s="32">
        <v>2</v>
      </c>
    </row>
    <row r="6" spans="1:28" ht="14.7" thickBot="1">
      <c r="A6" s="19"/>
      <c r="B6" s="36">
        <v>3</v>
      </c>
      <c r="C6" s="238">
        <f t="shared" si="4"/>
        <v>46567</v>
      </c>
      <c r="D6" s="57">
        <v>47767</v>
      </c>
      <c r="E6" s="238">
        <f t="shared" si="0"/>
        <v>3881</v>
      </c>
      <c r="F6" s="57">
        <v>3981</v>
      </c>
      <c r="G6" s="38">
        <f t="shared" si="1"/>
        <v>1941</v>
      </c>
      <c r="H6" s="238">
        <v>1991</v>
      </c>
      <c r="I6" s="29">
        <f t="shared" si="5"/>
        <v>1792</v>
      </c>
      <c r="J6" s="238">
        <v>1838</v>
      </c>
      <c r="K6" s="29">
        <f t="shared" si="6"/>
        <v>896</v>
      </c>
      <c r="L6" s="238">
        <v>919</v>
      </c>
      <c r="M6" s="30"/>
      <c r="N6" s="36">
        <v>3</v>
      </c>
      <c r="O6" s="38">
        <f t="shared" si="2"/>
        <v>32366</v>
      </c>
      <c r="P6" s="46">
        <v>33566</v>
      </c>
      <c r="Q6" s="37">
        <f t="shared" si="3"/>
        <v>2698</v>
      </c>
      <c r="R6" s="46">
        <v>2798</v>
      </c>
      <c r="S6" s="238">
        <f t="shared" si="7"/>
        <v>1349</v>
      </c>
      <c r="T6" s="46">
        <v>1399</v>
      </c>
      <c r="U6" s="240">
        <f t="shared" si="8"/>
        <v>1245</v>
      </c>
      <c r="V6" s="46">
        <v>1291</v>
      </c>
      <c r="W6" s="240">
        <f t="shared" si="9"/>
        <v>623</v>
      </c>
      <c r="X6" s="240">
        <v>646</v>
      </c>
      <c r="Y6" s="36">
        <v>3</v>
      </c>
    </row>
    <row r="7" spans="1:28" ht="14.7" thickBot="1">
      <c r="A7" s="19"/>
      <c r="B7" s="32">
        <v>4</v>
      </c>
      <c r="C7" s="237">
        <f t="shared" si="4"/>
        <v>56520</v>
      </c>
      <c r="D7" s="56">
        <v>57720</v>
      </c>
      <c r="E7" s="237">
        <f t="shared" si="0"/>
        <v>4710</v>
      </c>
      <c r="F7" s="56">
        <v>4810</v>
      </c>
      <c r="G7" s="34">
        <f t="shared" si="1"/>
        <v>2355</v>
      </c>
      <c r="H7" s="243">
        <v>2405</v>
      </c>
      <c r="I7" s="34">
        <f t="shared" si="5"/>
        <v>2174</v>
      </c>
      <c r="J7" s="243">
        <v>2220</v>
      </c>
      <c r="K7" s="34">
        <f t="shared" si="6"/>
        <v>1087</v>
      </c>
      <c r="L7" s="243">
        <v>1110</v>
      </c>
      <c r="M7" s="39"/>
      <c r="N7" s="32">
        <v>4</v>
      </c>
      <c r="O7" s="34">
        <f t="shared" si="2"/>
        <v>39360</v>
      </c>
      <c r="P7" s="246">
        <v>40560</v>
      </c>
      <c r="Q7" s="33">
        <f t="shared" si="3"/>
        <v>3280</v>
      </c>
      <c r="R7" s="246">
        <v>3380</v>
      </c>
      <c r="S7" s="237">
        <f t="shared" si="7"/>
        <v>1640</v>
      </c>
      <c r="T7" s="246">
        <v>1690</v>
      </c>
      <c r="U7" s="252">
        <f t="shared" si="8"/>
        <v>1514</v>
      </c>
      <c r="V7" s="246">
        <v>1560</v>
      </c>
      <c r="W7" s="252">
        <f t="shared" si="9"/>
        <v>757</v>
      </c>
      <c r="X7" s="258">
        <v>780</v>
      </c>
      <c r="Y7" s="32">
        <v>4</v>
      </c>
    </row>
    <row r="8" spans="1:28" ht="14.7" thickBot="1">
      <c r="A8" s="19"/>
      <c r="B8" s="36">
        <v>5</v>
      </c>
      <c r="C8" s="238">
        <f t="shared" si="4"/>
        <v>66473</v>
      </c>
      <c r="D8" s="57">
        <v>67673</v>
      </c>
      <c r="E8" s="238">
        <f t="shared" si="0"/>
        <v>5540</v>
      </c>
      <c r="F8" s="57">
        <v>5640</v>
      </c>
      <c r="G8" s="38">
        <f t="shared" si="1"/>
        <v>2770</v>
      </c>
      <c r="H8" s="238">
        <v>2820</v>
      </c>
      <c r="I8" s="29">
        <f t="shared" si="5"/>
        <v>2557</v>
      </c>
      <c r="J8" s="238">
        <v>2603</v>
      </c>
      <c r="K8" s="29">
        <f t="shared" si="6"/>
        <v>1279</v>
      </c>
      <c r="L8" s="238">
        <v>1302</v>
      </c>
      <c r="M8" s="39"/>
      <c r="N8" s="36">
        <v>5</v>
      </c>
      <c r="O8" s="38">
        <f t="shared" si="2"/>
        <v>46354</v>
      </c>
      <c r="P8" s="46">
        <v>47554</v>
      </c>
      <c r="Q8" s="37">
        <f t="shared" si="3"/>
        <v>3863</v>
      </c>
      <c r="R8" s="46">
        <v>3963</v>
      </c>
      <c r="S8" s="238">
        <f t="shared" si="7"/>
        <v>1932</v>
      </c>
      <c r="T8" s="46">
        <v>1982</v>
      </c>
      <c r="U8" s="240">
        <f t="shared" si="8"/>
        <v>1783</v>
      </c>
      <c r="V8" s="46">
        <v>1829</v>
      </c>
      <c r="W8" s="240">
        <f t="shared" si="9"/>
        <v>892</v>
      </c>
      <c r="X8" s="240">
        <v>915</v>
      </c>
      <c r="Y8" s="36">
        <v>5</v>
      </c>
    </row>
    <row r="9" spans="1:28" ht="14.7" thickBot="1">
      <c r="A9" s="19"/>
      <c r="B9" s="32">
        <v>6</v>
      </c>
      <c r="C9" s="237">
        <f t="shared" si="4"/>
        <v>76426</v>
      </c>
      <c r="D9" s="56">
        <v>77626</v>
      </c>
      <c r="E9" s="237">
        <f t="shared" si="0"/>
        <v>6369</v>
      </c>
      <c r="F9" s="56">
        <v>6469</v>
      </c>
      <c r="G9" s="34">
        <f t="shared" si="1"/>
        <v>3185</v>
      </c>
      <c r="H9" s="243">
        <v>3235</v>
      </c>
      <c r="I9" s="34">
        <f t="shared" si="5"/>
        <v>2940</v>
      </c>
      <c r="J9" s="243">
        <v>2986</v>
      </c>
      <c r="K9" s="35">
        <f t="shared" si="6"/>
        <v>1470</v>
      </c>
      <c r="L9" s="243">
        <v>1493</v>
      </c>
      <c r="M9" s="39"/>
      <c r="N9" s="32">
        <v>6</v>
      </c>
      <c r="O9" s="34">
        <f t="shared" si="2"/>
        <v>53348</v>
      </c>
      <c r="P9" s="246">
        <v>54548</v>
      </c>
      <c r="Q9" s="33">
        <f t="shared" si="3"/>
        <v>4446</v>
      </c>
      <c r="R9" s="246">
        <v>4546</v>
      </c>
      <c r="S9" s="237">
        <f t="shared" si="7"/>
        <v>2223</v>
      </c>
      <c r="T9" s="246">
        <v>2273</v>
      </c>
      <c r="U9" s="252">
        <f t="shared" si="8"/>
        <v>2052</v>
      </c>
      <c r="V9" s="246">
        <v>2098</v>
      </c>
      <c r="W9" s="252">
        <f t="shared" si="9"/>
        <v>1026</v>
      </c>
      <c r="X9" s="258">
        <v>1049</v>
      </c>
      <c r="Y9" s="32">
        <v>6</v>
      </c>
    </row>
    <row r="10" spans="1:28" ht="14.7" thickBot="1">
      <c r="A10" s="19"/>
      <c r="B10" s="36">
        <v>7</v>
      </c>
      <c r="C10" s="238">
        <f t="shared" si="4"/>
        <v>86379</v>
      </c>
      <c r="D10" s="57">
        <v>87579</v>
      </c>
      <c r="E10" s="238">
        <f t="shared" si="0"/>
        <v>7199</v>
      </c>
      <c r="F10" s="57">
        <v>7299</v>
      </c>
      <c r="G10" s="38">
        <f t="shared" si="1"/>
        <v>3600</v>
      </c>
      <c r="H10" s="238">
        <v>3650</v>
      </c>
      <c r="I10" s="29">
        <f t="shared" si="5"/>
        <v>3323</v>
      </c>
      <c r="J10" s="238">
        <v>3369</v>
      </c>
      <c r="K10" s="29">
        <f t="shared" si="6"/>
        <v>1662</v>
      </c>
      <c r="L10" s="238">
        <v>1685</v>
      </c>
      <c r="M10" s="39"/>
      <c r="N10" s="36">
        <v>7</v>
      </c>
      <c r="O10" s="38">
        <f t="shared" si="2"/>
        <v>60342</v>
      </c>
      <c r="P10" s="46">
        <v>61542</v>
      </c>
      <c r="Q10" s="37">
        <f t="shared" si="3"/>
        <v>5029</v>
      </c>
      <c r="R10" s="46">
        <v>5129</v>
      </c>
      <c r="S10" s="238">
        <f t="shared" si="7"/>
        <v>2515</v>
      </c>
      <c r="T10" s="46">
        <v>2565</v>
      </c>
      <c r="U10" s="240">
        <f t="shared" si="8"/>
        <v>2321</v>
      </c>
      <c r="V10" s="46">
        <v>2367</v>
      </c>
      <c r="W10" s="240">
        <f t="shared" si="9"/>
        <v>1161</v>
      </c>
      <c r="X10" s="240">
        <v>1184</v>
      </c>
      <c r="Y10" s="36">
        <v>7</v>
      </c>
    </row>
    <row r="11" spans="1:28" ht="14.7" thickBot="1">
      <c r="A11" s="19"/>
      <c r="B11" s="40">
        <v>8</v>
      </c>
      <c r="C11" s="239">
        <f t="shared" si="4"/>
        <v>96332</v>
      </c>
      <c r="D11" s="44">
        <v>97532</v>
      </c>
      <c r="E11" s="239">
        <f t="shared" si="0"/>
        <v>8028</v>
      </c>
      <c r="F11" s="44">
        <v>8128</v>
      </c>
      <c r="G11" s="42">
        <f t="shared" si="1"/>
        <v>4014</v>
      </c>
      <c r="H11" s="244">
        <v>4064</v>
      </c>
      <c r="I11" s="42">
        <f t="shared" si="5"/>
        <v>3706</v>
      </c>
      <c r="J11" s="244">
        <v>3752</v>
      </c>
      <c r="K11" s="43">
        <f t="shared" si="6"/>
        <v>1853</v>
      </c>
      <c r="L11" s="244">
        <v>1876</v>
      </c>
      <c r="M11" s="39"/>
      <c r="N11" s="40">
        <v>8</v>
      </c>
      <c r="O11" s="42">
        <f t="shared" si="2"/>
        <v>67336</v>
      </c>
      <c r="P11" s="255">
        <v>68536</v>
      </c>
      <c r="Q11" s="41">
        <f t="shared" si="3"/>
        <v>5612</v>
      </c>
      <c r="R11" s="256">
        <v>5712</v>
      </c>
      <c r="S11" s="239">
        <f t="shared" si="7"/>
        <v>2806</v>
      </c>
      <c r="T11" s="256">
        <v>2856</v>
      </c>
      <c r="U11" s="253">
        <f t="shared" si="8"/>
        <v>2590</v>
      </c>
      <c r="V11" s="256">
        <v>2636</v>
      </c>
      <c r="W11" s="253">
        <f t="shared" si="9"/>
        <v>1295</v>
      </c>
      <c r="X11" s="255">
        <v>1318</v>
      </c>
      <c r="Y11" s="45">
        <v>8</v>
      </c>
    </row>
    <row r="12" spans="1:28" ht="14.7" thickBot="1">
      <c r="A12" s="19"/>
      <c r="B12" s="27">
        <v>9</v>
      </c>
      <c r="C12" s="240">
        <f t="shared" si="4"/>
        <v>106285</v>
      </c>
      <c r="D12" s="55">
        <f>SUM(D11)+D24</f>
        <v>107485</v>
      </c>
      <c r="E12" s="242">
        <f>SUM(F12)-100</f>
        <v>8858</v>
      </c>
      <c r="F12" s="55">
        <v>8958</v>
      </c>
      <c r="G12" s="29">
        <f t="shared" si="1"/>
        <v>4429</v>
      </c>
      <c r="H12" s="241">
        <v>4479</v>
      </c>
      <c r="I12" s="29">
        <f t="shared" si="5"/>
        <v>4089</v>
      </c>
      <c r="J12" s="241">
        <v>4135</v>
      </c>
      <c r="K12" s="29">
        <f t="shared" si="6"/>
        <v>2045</v>
      </c>
      <c r="L12" s="241">
        <v>2068</v>
      </c>
      <c r="M12" s="39"/>
      <c r="N12" s="27">
        <v>9</v>
      </c>
      <c r="O12" s="31">
        <f t="shared" si="2"/>
        <v>74330</v>
      </c>
      <c r="P12" s="46">
        <v>75530</v>
      </c>
      <c r="Q12" s="247">
        <f t="shared" si="3"/>
        <v>6195</v>
      </c>
      <c r="R12" s="46">
        <v>6295</v>
      </c>
      <c r="S12" s="250">
        <f t="shared" si="7"/>
        <v>3098</v>
      </c>
      <c r="T12" s="46">
        <v>3148</v>
      </c>
      <c r="U12" s="240">
        <f t="shared" si="8"/>
        <v>2859</v>
      </c>
      <c r="V12" s="46">
        <v>2905</v>
      </c>
      <c r="W12" s="240">
        <f t="shared" si="9"/>
        <v>1430</v>
      </c>
      <c r="X12" s="240">
        <v>1453</v>
      </c>
      <c r="Y12" s="257">
        <v>9</v>
      </c>
    </row>
    <row r="13" spans="1:28" ht="14.7" thickBot="1">
      <c r="A13" s="19"/>
      <c r="B13" s="32">
        <v>10</v>
      </c>
      <c r="C13" s="237">
        <f t="shared" si="4"/>
        <v>116238</v>
      </c>
      <c r="D13" s="56">
        <f t="shared" ref="D13:D23" si="10">SUM(D12)+9953</f>
        <v>117438</v>
      </c>
      <c r="E13" s="237">
        <f t="shared" si="0"/>
        <v>9688</v>
      </c>
      <c r="F13" s="56">
        <v>9788</v>
      </c>
      <c r="G13" s="34">
        <f t="shared" si="1"/>
        <v>4844</v>
      </c>
      <c r="H13" s="243">
        <v>4894</v>
      </c>
      <c r="I13" s="34">
        <f t="shared" si="5"/>
        <v>4472</v>
      </c>
      <c r="J13" s="243">
        <v>4518</v>
      </c>
      <c r="K13" s="35">
        <f t="shared" si="6"/>
        <v>2237</v>
      </c>
      <c r="L13" s="243">
        <v>2260</v>
      </c>
      <c r="M13" s="39"/>
      <c r="N13" s="32">
        <v>10</v>
      </c>
      <c r="O13" s="34">
        <f t="shared" si="2"/>
        <v>81324</v>
      </c>
      <c r="P13" s="246">
        <v>82524</v>
      </c>
      <c r="Q13" s="33">
        <f t="shared" si="3"/>
        <v>6778</v>
      </c>
      <c r="R13" s="246">
        <v>6878</v>
      </c>
      <c r="S13" s="237">
        <f t="shared" si="7"/>
        <v>3390</v>
      </c>
      <c r="T13" s="246">
        <v>3440</v>
      </c>
      <c r="U13" s="252">
        <f t="shared" si="8"/>
        <v>3128</v>
      </c>
      <c r="V13" s="246">
        <v>3174</v>
      </c>
      <c r="W13" s="252">
        <f t="shared" si="9"/>
        <v>1565</v>
      </c>
      <c r="X13" s="258">
        <v>1588</v>
      </c>
      <c r="Y13" s="32">
        <v>10</v>
      </c>
    </row>
    <row r="14" spans="1:28" ht="14.7" thickBot="1">
      <c r="A14" s="19"/>
      <c r="B14" s="36">
        <v>11</v>
      </c>
      <c r="C14" s="238">
        <f t="shared" si="4"/>
        <v>126191</v>
      </c>
      <c r="D14" s="57">
        <f t="shared" si="10"/>
        <v>127391</v>
      </c>
      <c r="E14" s="238">
        <f t="shared" si="0"/>
        <v>10518</v>
      </c>
      <c r="F14" s="57">
        <v>10618</v>
      </c>
      <c r="G14" s="38">
        <f t="shared" si="1"/>
        <v>5259</v>
      </c>
      <c r="H14" s="238">
        <v>5309</v>
      </c>
      <c r="I14" s="29">
        <f t="shared" si="5"/>
        <v>4855</v>
      </c>
      <c r="J14" s="238">
        <v>4901</v>
      </c>
      <c r="K14" s="29">
        <f t="shared" si="6"/>
        <v>2429</v>
      </c>
      <c r="L14" s="238">
        <v>2452</v>
      </c>
      <c r="M14" s="39"/>
      <c r="N14" s="36">
        <v>11</v>
      </c>
      <c r="O14" s="38">
        <f t="shared" si="2"/>
        <v>88318</v>
      </c>
      <c r="P14" s="46">
        <v>89518</v>
      </c>
      <c r="Q14" s="37">
        <f t="shared" si="3"/>
        <v>7361</v>
      </c>
      <c r="R14" s="46">
        <v>7461</v>
      </c>
      <c r="S14" s="238">
        <f t="shared" si="7"/>
        <v>3682</v>
      </c>
      <c r="T14" s="46">
        <v>3732</v>
      </c>
      <c r="U14" s="242">
        <f t="shared" si="8"/>
        <v>3397</v>
      </c>
      <c r="V14" s="46">
        <v>3443</v>
      </c>
      <c r="W14" s="242">
        <f t="shared" si="9"/>
        <v>1700</v>
      </c>
      <c r="X14" s="240">
        <v>1723</v>
      </c>
      <c r="Y14" s="36">
        <v>11</v>
      </c>
    </row>
    <row r="15" spans="1:28" ht="14.7" thickBot="1">
      <c r="A15" s="19"/>
      <c r="B15" s="32">
        <v>12</v>
      </c>
      <c r="C15" s="237">
        <f t="shared" si="4"/>
        <v>136144</v>
      </c>
      <c r="D15" s="56">
        <f t="shared" si="10"/>
        <v>137344</v>
      </c>
      <c r="E15" s="237">
        <f t="shared" si="0"/>
        <v>11348</v>
      </c>
      <c r="F15" s="56">
        <v>11448</v>
      </c>
      <c r="G15" s="34">
        <f t="shared" si="1"/>
        <v>5674</v>
      </c>
      <c r="H15" s="243">
        <v>5724</v>
      </c>
      <c r="I15" s="34">
        <f t="shared" si="5"/>
        <v>5238</v>
      </c>
      <c r="J15" s="243">
        <v>5284</v>
      </c>
      <c r="K15" s="35">
        <f t="shared" si="6"/>
        <v>2621</v>
      </c>
      <c r="L15" s="243">
        <v>2644</v>
      </c>
      <c r="M15" s="39"/>
      <c r="N15" s="32">
        <v>12</v>
      </c>
      <c r="O15" s="34">
        <f t="shared" si="2"/>
        <v>95312</v>
      </c>
      <c r="P15" s="246">
        <v>96512</v>
      </c>
      <c r="Q15" s="33">
        <f t="shared" si="3"/>
        <v>7944</v>
      </c>
      <c r="R15" s="246">
        <v>8044</v>
      </c>
      <c r="S15" s="237">
        <f t="shared" si="7"/>
        <v>3974</v>
      </c>
      <c r="T15" s="246">
        <v>4024</v>
      </c>
      <c r="U15" s="252">
        <f t="shared" si="8"/>
        <v>3666</v>
      </c>
      <c r="V15" s="246">
        <v>3712</v>
      </c>
      <c r="W15" s="252">
        <f t="shared" si="9"/>
        <v>1835</v>
      </c>
      <c r="X15" s="258">
        <v>1858</v>
      </c>
      <c r="Y15" s="32">
        <v>12</v>
      </c>
    </row>
    <row r="16" spans="1:28" ht="14.7" thickBot="1">
      <c r="A16" s="19"/>
      <c r="B16" s="36">
        <v>13</v>
      </c>
      <c r="C16" s="238">
        <f t="shared" si="4"/>
        <v>146097</v>
      </c>
      <c r="D16" s="57">
        <f t="shared" si="10"/>
        <v>147297</v>
      </c>
      <c r="E16" s="238">
        <f t="shared" si="0"/>
        <v>12178</v>
      </c>
      <c r="F16" s="57">
        <v>12278</v>
      </c>
      <c r="G16" s="38">
        <f t="shared" si="1"/>
        <v>6089</v>
      </c>
      <c r="H16" s="238">
        <v>6139</v>
      </c>
      <c r="I16" s="29">
        <f t="shared" si="5"/>
        <v>5621</v>
      </c>
      <c r="J16" s="238">
        <v>5667</v>
      </c>
      <c r="K16" s="29">
        <f t="shared" si="6"/>
        <v>2813</v>
      </c>
      <c r="L16" s="238">
        <v>2836</v>
      </c>
      <c r="M16" s="39"/>
      <c r="N16" s="233">
        <v>13</v>
      </c>
      <c r="O16" s="234">
        <f t="shared" si="2"/>
        <v>102306</v>
      </c>
      <c r="P16" s="46">
        <v>103506</v>
      </c>
      <c r="Q16" s="248">
        <f t="shared" si="3"/>
        <v>8527</v>
      </c>
      <c r="R16" s="46">
        <v>8627</v>
      </c>
      <c r="S16" s="251">
        <f t="shared" si="7"/>
        <v>4266</v>
      </c>
      <c r="T16" s="46">
        <v>4316</v>
      </c>
      <c r="U16" s="242">
        <f t="shared" si="8"/>
        <v>3935</v>
      </c>
      <c r="V16" s="46">
        <v>3981</v>
      </c>
      <c r="W16" s="242">
        <f t="shared" si="9"/>
        <v>1970</v>
      </c>
      <c r="X16" s="240">
        <v>1993</v>
      </c>
      <c r="Y16" s="36">
        <v>13</v>
      </c>
    </row>
    <row r="17" spans="1:25" ht="14.7" thickBot="1">
      <c r="A17" s="19"/>
      <c r="B17" s="32">
        <v>14</v>
      </c>
      <c r="C17" s="237">
        <f t="shared" si="4"/>
        <v>156050</v>
      </c>
      <c r="D17" s="56">
        <f t="shared" si="10"/>
        <v>157250</v>
      </c>
      <c r="E17" s="237">
        <f t="shared" si="0"/>
        <v>13008</v>
      </c>
      <c r="F17" s="56">
        <v>13108</v>
      </c>
      <c r="G17" s="34">
        <f t="shared" si="1"/>
        <v>6504</v>
      </c>
      <c r="H17" s="243">
        <v>6554</v>
      </c>
      <c r="I17" s="34">
        <f t="shared" si="5"/>
        <v>6004</v>
      </c>
      <c r="J17" s="243">
        <v>6050</v>
      </c>
      <c r="K17" s="35">
        <f t="shared" si="6"/>
        <v>3005</v>
      </c>
      <c r="L17" s="243">
        <v>3028</v>
      </c>
      <c r="M17" s="39"/>
      <c r="N17" s="32">
        <v>14</v>
      </c>
      <c r="O17" s="34">
        <f t="shared" si="2"/>
        <v>109300</v>
      </c>
      <c r="P17" s="246">
        <v>110500</v>
      </c>
      <c r="Q17" s="33">
        <f t="shared" si="3"/>
        <v>9110</v>
      </c>
      <c r="R17" s="246">
        <v>9210</v>
      </c>
      <c r="S17" s="237">
        <f t="shared" si="7"/>
        <v>4558</v>
      </c>
      <c r="T17" s="246">
        <v>4608</v>
      </c>
      <c r="U17" s="252">
        <f t="shared" si="8"/>
        <v>4204</v>
      </c>
      <c r="V17" s="246">
        <v>4250</v>
      </c>
      <c r="W17" s="252">
        <f t="shared" si="9"/>
        <v>2105</v>
      </c>
      <c r="X17" s="258">
        <v>2128</v>
      </c>
      <c r="Y17" s="32">
        <v>14</v>
      </c>
    </row>
    <row r="18" spans="1:25" ht="14.7" thickBot="1">
      <c r="A18" s="19"/>
      <c r="B18" s="36">
        <v>15</v>
      </c>
      <c r="C18" s="238">
        <f t="shared" si="4"/>
        <v>166003</v>
      </c>
      <c r="D18" s="57">
        <f t="shared" si="10"/>
        <v>167203</v>
      </c>
      <c r="E18" s="238">
        <f t="shared" si="0"/>
        <v>13838</v>
      </c>
      <c r="F18" s="57">
        <v>13938</v>
      </c>
      <c r="G18" s="238">
        <f t="shared" si="1"/>
        <v>6919</v>
      </c>
      <c r="H18" s="238">
        <v>6969</v>
      </c>
      <c r="I18" s="29">
        <f t="shared" si="5"/>
        <v>6387</v>
      </c>
      <c r="J18" s="238">
        <v>6433</v>
      </c>
      <c r="K18" s="29">
        <f t="shared" si="6"/>
        <v>3197</v>
      </c>
      <c r="L18" s="238">
        <v>3220</v>
      </c>
      <c r="M18" s="39"/>
      <c r="N18" s="233">
        <v>15</v>
      </c>
      <c r="O18" s="234">
        <f t="shared" si="2"/>
        <v>116294</v>
      </c>
      <c r="P18" s="46">
        <v>117494</v>
      </c>
      <c r="Q18" s="248">
        <f t="shared" si="3"/>
        <v>9693</v>
      </c>
      <c r="R18" s="46">
        <v>9793</v>
      </c>
      <c r="S18" s="251">
        <f t="shared" si="7"/>
        <v>4850</v>
      </c>
      <c r="T18" s="46">
        <v>4900</v>
      </c>
      <c r="U18" s="242">
        <f t="shared" si="8"/>
        <v>4473</v>
      </c>
      <c r="V18" s="46">
        <v>4519</v>
      </c>
      <c r="W18" s="242">
        <f t="shared" si="9"/>
        <v>2240</v>
      </c>
      <c r="X18" s="240">
        <v>2263</v>
      </c>
      <c r="Y18" s="36">
        <v>15</v>
      </c>
    </row>
    <row r="19" spans="1:25" ht="14.7" thickBot="1">
      <c r="A19" s="19"/>
      <c r="B19" s="32">
        <v>16</v>
      </c>
      <c r="C19" s="237">
        <f t="shared" si="4"/>
        <v>175956</v>
      </c>
      <c r="D19" s="44">
        <f t="shared" si="10"/>
        <v>177156</v>
      </c>
      <c r="E19" s="237">
        <f t="shared" si="0"/>
        <v>14668</v>
      </c>
      <c r="F19" s="44">
        <v>14768</v>
      </c>
      <c r="G19" s="34">
        <f t="shared" si="1"/>
        <v>7334</v>
      </c>
      <c r="H19" s="244">
        <v>7384</v>
      </c>
      <c r="I19" s="34">
        <f t="shared" si="5"/>
        <v>6770</v>
      </c>
      <c r="J19" s="244">
        <v>6816</v>
      </c>
      <c r="K19" s="35">
        <f t="shared" si="6"/>
        <v>3389</v>
      </c>
      <c r="L19" s="244">
        <v>3412</v>
      </c>
      <c r="M19" s="39"/>
      <c r="N19" s="32">
        <v>16</v>
      </c>
      <c r="O19" s="34">
        <f t="shared" si="2"/>
        <v>123288</v>
      </c>
      <c r="P19" s="246">
        <v>124488</v>
      </c>
      <c r="Q19" s="33">
        <f t="shared" si="3"/>
        <v>10276</v>
      </c>
      <c r="R19" s="246">
        <v>10376</v>
      </c>
      <c r="S19" s="237">
        <f t="shared" si="7"/>
        <v>5142</v>
      </c>
      <c r="T19" s="246">
        <v>5192</v>
      </c>
      <c r="U19" s="252">
        <f t="shared" si="8"/>
        <v>4742</v>
      </c>
      <c r="V19" s="246">
        <v>4788</v>
      </c>
      <c r="W19" s="252">
        <f t="shared" si="9"/>
        <v>2375</v>
      </c>
      <c r="X19" s="258">
        <v>2398</v>
      </c>
      <c r="Y19" s="32">
        <v>16</v>
      </c>
    </row>
    <row r="20" spans="1:25" ht="14.7" thickBot="1">
      <c r="A20" s="19"/>
      <c r="B20" s="36">
        <v>17</v>
      </c>
      <c r="C20" s="238">
        <f t="shared" si="4"/>
        <v>185909</v>
      </c>
      <c r="D20" s="55">
        <f t="shared" si="10"/>
        <v>187109</v>
      </c>
      <c r="E20" s="238">
        <f t="shared" si="0"/>
        <v>15498</v>
      </c>
      <c r="F20" s="55">
        <v>15598</v>
      </c>
      <c r="G20" s="38">
        <f t="shared" si="1"/>
        <v>7749</v>
      </c>
      <c r="H20" s="241">
        <v>7799</v>
      </c>
      <c r="I20" s="29">
        <f t="shared" si="5"/>
        <v>7153</v>
      </c>
      <c r="J20" s="241">
        <v>7199</v>
      </c>
      <c r="K20" s="29">
        <f t="shared" si="6"/>
        <v>3581</v>
      </c>
      <c r="L20" s="241">
        <v>3604</v>
      </c>
      <c r="M20" s="39"/>
      <c r="N20" s="36">
        <v>17</v>
      </c>
      <c r="O20" s="234">
        <f t="shared" si="2"/>
        <v>130282</v>
      </c>
      <c r="P20" s="46">
        <v>131482</v>
      </c>
      <c r="Q20" s="248">
        <f t="shared" si="3"/>
        <v>10859</v>
      </c>
      <c r="R20" s="46">
        <v>10959</v>
      </c>
      <c r="S20" s="251">
        <f t="shared" si="7"/>
        <v>5434</v>
      </c>
      <c r="T20" s="46">
        <v>5484</v>
      </c>
      <c r="U20" s="242">
        <f t="shared" si="8"/>
        <v>5011</v>
      </c>
      <c r="V20" s="46">
        <v>5057</v>
      </c>
      <c r="W20" s="242">
        <f t="shared" si="9"/>
        <v>2510</v>
      </c>
      <c r="X20" s="240">
        <v>2533</v>
      </c>
      <c r="Y20" s="36">
        <v>17</v>
      </c>
    </row>
    <row r="21" spans="1:25" ht="14.7" thickBot="1">
      <c r="A21" s="19"/>
      <c r="B21" s="32">
        <v>18</v>
      </c>
      <c r="C21" s="237">
        <f t="shared" si="4"/>
        <v>195862</v>
      </c>
      <c r="D21" s="56">
        <f t="shared" si="10"/>
        <v>197062</v>
      </c>
      <c r="E21" s="237">
        <f t="shared" si="0"/>
        <v>16328</v>
      </c>
      <c r="F21" s="56">
        <v>16428</v>
      </c>
      <c r="G21" s="34">
        <f t="shared" si="1"/>
        <v>8164</v>
      </c>
      <c r="H21" s="243">
        <v>8214</v>
      </c>
      <c r="I21" s="34">
        <f t="shared" si="5"/>
        <v>7536</v>
      </c>
      <c r="J21" s="243">
        <v>7582</v>
      </c>
      <c r="K21" s="35">
        <f t="shared" si="6"/>
        <v>3773</v>
      </c>
      <c r="L21" s="243">
        <v>3796</v>
      </c>
      <c r="M21" s="39"/>
      <c r="N21" s="32">
        <v>18</v>
      </c>
      <c r="O21" s="34">
        <f t="shared" si="2"/>
        <v>137276</v>
      </c>
      <c r="P21" s="246">
        <v>138476</v>
      </c>
      <c r="Q21" s="33">
        <f t="shared" si="3"/>
        <v>11442</v>
      </c>
      <c r="R21" s="246">
        <v>11542</v>
      </c>
      <c r="S21" s="237">
        <f t="shared" si="7"/>
        <v>5726</v>
      </c>
      <c r="T21" s="246">
        <v>5776</v>
      </c>
      <c r="U21" s="252">
        <f t="shared" si="8"/>
        <v>5280</v>
      </c>
      <c r="V21" s="246">
        <v>5326</v>
      </c>
      <c r="W21" s="252">
        <f t="shared" si="9"/>
        <v>2645</v>
      </c>
      <c r="X21" s="258">
        <v>2668</v>
      </c>
      <c r="Y21" s="32">
        <v>18</v>
      </c>
    </row>
    <row r="22" spans="1:25" ht="14.7" thickBot="1">
      <c r="A22" s="19"/>
      <c r="B22" s="36">
        <v>19</v>
      </c>
      <c r="C22" s="238">
        <f t="shared" si="4"/>
        <v>205815</v>
      </c>
      <c r="D22" s="57">
        <f t="shared" si="10"/>
        <v>207015</v>
      </c>
      <c r="E22" s="238">
        <f t="shared" si="0"/>
        <v>17158</v>
      </c>
      <c r="F22" s="57">
        <v>17258</v>
      </c>
      <c r="G22" s="38">
        <f t="shared" si="1"/>
        <v>8579</v>
      </c>
      <c r="H22" s="238">
        <v>8629</v>
      </c>
      <c r="I22" s="29">
        <f t="shared" si="5"/>
        <v>7919</v>
      </c>
      <c r="J22" s="238">
        <v>7965</v>
      </c>
      <c r="K22" s="29">
        <f t="shared" si="6"/>
        <v>3965</v>
      </c>
      <c r="L22" s="238">
        <v>3988</v>
      </c>
      <c r="M22" s="39"/>
      <c r="N22" s="36">
        <v>19</v>
      </c>
      <c r="O22" s="38">
        <f t="shared" si="2"/>
        <v>144270</v>
      </c>
      <c r="P22" s="46">
        <v>145470</v>
      </c>
      <c r="Q22" s="248">
        <f t="shared" si="3"/>
        <v>12025</v>
      </c>
      <c r="R22" s="46">
        <v>12125</v>
      </c>
      <c r="S22" s="251">
        <f t="shared" si="7"/>
        <v>6018</v>
      </c>
      <c r="T22" s="46">
        <v>6068</v>
      </c>
      <c r="U22" s="242">
        <f t="shared" si="8"/>
        <v>5549</v>
      </c>
      <c r="V22" s="46">
        <v>5595</v>
      </c>
      <c r="W22" s="242">
        <f t="shared" si="9"/>
        <v>2780</v>
      </c>
      <c r="X22" s="240">
        <v>2803</v>
      </c>
      <c r="Y22" s="36">
        <v>19</v>
      </c>
    </row>
    <row r="23" spans="1:25" ht="14.7" thickBot="1">
      <c r="A23" s="19"/>
      <c r="B23" s="45">
        <v>20</v>
      </c>
      <c r="C23" s="239">
        <f t="shared" si="4"/>
        <v>215768</v>
      </c>
      <c r="D23" s="235">
        <f t="shared" si="10"/>
        <v>216968</v>
      </c>
      <c r="E23" s="239">
        <f t="shared" si="0"/>
        <v>17988</v>
      </c>
      <c r="F23" s="56">
        <v>18088</v>
      </c>
      <c r="G23" s="47">
        <f t="shared" si="1"/>
        <v>8994</v>
      </c>
      <c r="H23" s="245">
        <v>9044</v>
      </c>
      <c r="I23" s="47">
        <f t="shared" si="5"/>
        <v>8302</v>
      </c>
      <c r="J23" s="245">
        <v>8348</v>
      </c>
      <c r="K23" s="35">
        <f t="shared" si="6"/>
        <v>4157</v>
      </c>
      <c r="L23" s="245">
        <v>4180</v>
      </c>
      <c r="M23" s="39"/>
      <c r="N23" s="48">
        <v>20</v>
      </c>
      <c r="O23" s="47">
        <f t="shared" si="2"/>
        <v>151264</v>
      </c>
      <c r="P23" s="246">
        <v>152464</v>
      </c>
      <c r="Q23" s="249">
        <f t="shared" si="3"/>
        <v>12608</v>
      </c>
      <c r="R23" s="246">
        <v>12708</v>
      </c>
      <c r="S23" s="239">
        <f t="shared" si="7"/>
        <v>6310</v>
      </c>
      <c r="T23" s="246">
        <v>6360</v>
      </c>
      <c r="U23" s="254">
        <f t="shared" si="8"/>
        <v>5818</v>
      </c>
      <c r="V23" s="246">
        <v>5864</v>
      </c>
      <c r="W23" s="254">
        <f t="shared" si="9"/>
        <v>2915</v>
      </c>
      <c r="X23" s="259">
        <v>2938</v>
      </c>
      <c r="Y23" s="48">
        <v>20</v>
      </c>
    </row>
    <row r="24" spans="1:25" ht="58.95" customHeight="1" thickBot="1">
      <c r="B24" s="49" t="s">
        <v>15</v>
      </c>
      <c r="C24" s="50">
        <v>1200</v>
      </c>
      <c r="D24" s="50">
        <v>9953</v>
      </c>
      <c r="E24" s="50">
        <v>100</v>
      </c>
      <c r="F24" s="50">
        <v>830</v>
      </c>
      <c r="G24" s="50">
        <v>50</v>
      </c>
      <c r="H24" s="50">
        <v>415</v>
      </c>
      <c r="I24" s="50">
        <v>46</v>
      </c>
      <c r="J24" s="50">
        <v>383</v>
      </c>
      <c r="K24" s="50">
        <v>23</v>
      </c>
      <c r="L24" s="50">
        <v>192</v>
      </c>
      <c r="M24" s="51"/>
      <c r="N24" s="52" t="s">
        <v>15</v>
      </c>
      <c r="O24" s="50">
        <v>1200</v>
      </c>
      <c r="P24" s="50">
        <v>6994</v>
      </c>
      <c r="Q24" s="50">
        <v>100</v>
      </c>
      <c r="R24" s="50">
        <v>583</v>
      </c>
      <c r="S24" s="50">
        <v>50</v>
      </c>
      <c r="T24" s="50">
        <v>292</v>
      </c>
      <c r="U24" s="50">
        <v>46</v>
      </c>
      <c r="V24" s="50">
        <v>269</v>
      </c>
      <c r="W24" s="50">
        <v>23</v>
      </c>
      <c r="X24" s="50">
        <v>135</v>
      </c>
      <c r="Y24" s="53" t="s">
        <v>15</v>
      </c>
    </row>
    <row r="25" spans="1:25" ht="18" customHeight="1">
      <c r="B25" s="147"/>
      <c r="C25" s="148"/>
      <c r="D25" s="164" t="s">
        <v>5</v>
      </c>
      <c r="E25" s="78"/>
      <c r="F25" s="151" t="s">
        <v>46</v>
      </c>
      <c r="G25" s="151"/>
      <c r="H25" s="151"/>
      <c r="I25" s="151"/>
      <c r="J25" s="151"/>
      <c r="K25" s="151"/>
      <c r="L25" s="151"/>
      <c r="M25" s="153"/>
      <c r="N25" s="153"/>
      <c r="O25" s="151"/>
      <c r="P25" s="151"/>
      <c r="Q25" s="151"/>
      <c r="R25" s="151"/>
      <c r="S25" s="151"/>
      <c r="T25" s="151"/>
      <c r="U25" s="151"/>
      <c r="V25" s="86"/>
      <c r="W25" s="86"/>
      <c r="X25" s="86"/>
      <c r="Y25" s="87"/>
    </row>
    <row r="26" spans="1:25" ht="18" customHeight="1" thickBot="1">
      <c r="B26" s="145"/>
      <c r="C26" s="149"/>
      <c r="D26" s="165"/>
      <c r="E26" s="79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52"/>
      <c r="R26" s="152"/>
      <c r="S26" s="152"/>
      <c r="T26" s="152"/>
      <c r="U26" s="152"/>
      <c r="V26" s="88"/>
      <c r="W26" s="88"/>
      <c r="X26" s="88"/>
      <c r="Y26" s="89"/>
    </row>
    <row r="27" spans="1:25" ht="18" customHeight="1">
      <c r="B27" s="145"/>
      <c r="C27" s="149"/>
      <c r="D27" s="166" t="s">
        <v>6</v>
      </c>
      <c r="E27" s="158"/>
      <c r="F27" s="154" t="s">
        <v>47</v>
      </c>
      <c r="G27" s="154"/>
      <c r="H27" s="154"/>
      <c r="I27" s="154"/>
      <c r="J27" s="154"/>
      <c r="K27" s="154"/>
      <c r="L27" s="154"/>
      <c r="M27" s="154"/>
      <c r="N27" s="154"/>
      <c r="O27" s="154"/>
      <c r="P27" s="154"/>
      <c r="Q27" s="154"/>
      <c r="R27" s="154"/>
      <c r="S27" s="154"/>
      <c r="T27" s="154"/>
      <c r="U27" s="154"/>
      <c r="V27" s="90"/>
      <c r="W27" s="90"/>
      <c r="X27" s="90"/>
      <c r="Y27" s="91"/>
    </row>
    <row r="28" spans="1:25" ht="18" customHeight="1" thickBot="1">
      <c r="B28" s="145"/>
      <c r="C28" s="149"/>
      <c r="D28" s="166"/>
      <c r="E28" s="158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  <c r="S28" s="152"/>
      <c r="T28" s="152"/>
      <c r="U28" s="152"/>
      <c r="V28" s="88"/>
      <c r="W28" s="88"/>
      <c r="X28" s="88"/>
      <c r="Y28" s="89"/>
    </row>
    <row r="29" spans="1:25" ht="18" customHeight="1">
      <c r="B29" s="146" t="s">
        <v>48</v>
      </c>
      <c r="C29" s="149"/>
      <c r="D29" s="167" t="s">
        <v>49</v>
      </c>
      <c r="E29" s="159"/>
      <c r="F29" s="154" t="s">
        <v>50</v>
      </c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54"/>
      <c r="R29" s="154"/>
      <c r="S29" s="154"/>
      <c r="T29" s="154"/>
      <c r="U29" s="154"/>
      <c r="V29" s="90"/>
      <c r="W29" s="90"/>
      <c r="X29" s="90"/>
      <c r="Y29" s="91"/>
    </row>
    <row r="30" spans="1:25" ht="18" customHeight="1" thickBot="1">
      <c r="B30" s="145"/>
      <c r="C30" s="149"/>
      <c r="D30" s="168"/>
      <c r="E30" s="160"/>
      <c r="F30" s="152" t="s">
        <v>51</v>
      </c>
      <c r="G30" s="152"/>
      <c r="H30" s="152"/>
      <c r="I30" s="152"/>
      <c r="J30" s="152"/>
      <c r="K30" s="152"/>
      <c r="L30" s="152"/>
      <c r="M30" s="152"/>
      <c r="N30" s="152"/>
      <c r="O30" s="152"/>
      <c r="P30" s="152"/>
      <c r="Q30" s="152"/>
      <c r="R30" s="152"/>
      <c r="S30" s="152"/>
      <c r="T30" s="152"/>
      <c r="U30" s="152"/>
      <c r="V30" s="88"/>
      <c r="W30" s="88"/>
      <c r="X30" s="88"/>
      <c r="Y30" s="89"/>
    </row>
    <row r="31" spans="1:25" ht="18" customHeight="1">
      <c r="B31" s="145"/>
      <c r="C31" s="149"/>
      <c r="D31" s="167" t="s">
        <v>35</v>
      </c>
      <c r="E31" s="159"/>
      <c r="F31" s="155" t="s">
        <v>52</v>
      </c>
      <c r="G31" s="155"/>
      <c r="H31" s="155"/>
      <c r="I31" s="155"/>
      <c r="J31" s="155"/>
      <c r="K31" s="155"/>
      <c r="L31" s="155"/>
      <c r="M31" s="155"/>
      <c r="N31" s="155"/>
      <c r="O31" s="155"/>
      <c r="P31" s="155"/>
      <c r="Q31" s="155"/>
      <c r="R31" s="155"/>
      <c r="S31" s="155"/>
      <c r="T31" s="155"/>
      <c r="U31" s="155"/>
      <c r="V31" s="81"/>
      <c r="W31" s="81"/>
      <c r="X31" s="81"/>
      <c r="Y31" s="82"/>
    </row>
    <row r="32" spans="1:25" ht="18" customHeight="1" thickBot="1">
      <c r="B32" s="74"/>
      <c r="C32" s="75"/>
      <c r="D32" s="165"/>
      <c r="E32" s="161"/>
      <c r="F32" s="156" t="s">
        <v>53</v>
      </c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92"/>
      <c r="W32" s="92"/>
      <c r="X32" s="92"/>
      <c r="Y32" s="93"/>
    </row>
    <row r="33" spans="2:25" ht="18" customHeight="1">
      <c r="B33" s="74"/>
      <c r="C33" s="75"/>
      <c r="D33" s="166" t="s">
        <v>9</v>
      </c>
      <c r="E33" s="158"/>
      <c r="F33" s="155" t="s">
        <v>54</v>
      </c>
      <c r="G33" s="155"/>
      <c r="H33" s="155"/>
      <c r="I33" s="155"/>
      <c r="J33" s="155"/>
      <c r="K33" s="155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81"/>
      <c r="W33" s="81"/>
      <c r="X33" s="81"/>
      <c r="Y33" s="82"/>
    </row>
    <row r="34" spans="2:25" ht="18" customHeight="1" thickBot="1">
      <c r="B34" s="76"/>
      <c r="C34" s="77"/>
      <c r="D34" s="162"/>
      <c r="E34" s="163"/>
      <c r="F34" s="157" t="s">
        <v>55</v>
      </c>
      <c r="G34" s="157"/>
      <c r="H34" s="157"/>
      <c r="I34" s="157"/>
      <c r="J34" s="157"/>
      <c r="K34" s="157"/>
      <c r="L34" s="157"/>
      <c r="M34" s="157"/>
      <c r="N34" s="157"/>
      <c r="O34" s="157"/>
      <c r="P34" s="157"/>
      <c r="Q34" s="157"/>
      <c r="R34" s="157"/>
      <c r="S34" s="157"/>
      <c r="T34" s="157"/>
      <c r="U34" s="157"/>
      <c r="V34" s="83"/>
      <c r="W34" s="83"/>
      <c r="X34" s="83"/>
      <c r="Y34" s="84"/>
    </row>
    <row r="35" spans="2:25">
      <c r="B35" s="204"/>
      <c r="Y35" s="54"/>
    </row>
    <row r="37" spans="2:25" ht="15.6">
      <c r="N37" s="326" t="s">
        <v>56</v>
      </c>
      <c r="O37" s="326"/>
      <c r="P37" s="326"/>
      <c r="Q37" s="326"/>
      <c r="R37" s="326"/>
      <c r="S37" s="174"/>
      <c r="T37" s="174"/>
      <c r="U37" s="174"/>
      <c r="V37" s="174"/>
    </row>
    <row r="38" spans="2:25" ht="15.6">
      <c r="M38" s="173"/>
      <c r="N38" s="172" t="s">
        <v>57</v>
      </c>
      <c r="V38" s="175"/>
    </row>
    <row r="39" spans="2:25" ht="15" customHeight="1">
      <c r="M39" s="173"/>
      <c r="N39" s="170" t="s">
        <v>58</v>
      </c>
      <c r="O39" s="170"/>
      <c r="P39" s="170"/>
      <c r="Q39" s="170"/>
      <c r="R39" s="170"/>
      <c r="S39" s="170"/>
      <c r="T39" s="170"/>
      <c r="U39" s="170"/>
      <c r="V39" s="176"/>
      <c r="W39" s="170"/>
      <c r="X39" s="170"/>
      <c r="Y39" s="170"/>
    </row>
    <row r="40" spans="2:25" ht="15" customHeight="1">
      <c r="M40" s="173"/>
      <c r="N40" s="170" t="s">
        <v>59</v>
      </c>
      <c r="O40" s="170"/>
      <c r="P40" s="170"/>
      <c r="Q40" s="170"/>
      <c r="R40" s="170"/>
      <c r="S40" s="170"/>
      <c r="T40" s="170"/>
      <c r="U40" s="170"/>
      <c r="V40" s="176"/>
      <c r="W40" s="170"/>
      <c r="X40" s="170"/>
      <c r="Y40" s="170"/>
    </row>
    <row r="41" spans="2:25" ht="15" customHeight="1">
      <c r="M41" s="173"/>
      <c r="N41" s="177" t="s">
        <v>60</v>
      </c>
      <c r="O41" s="178"/>
      <c r="P41" s="178"/>
      <c r="Q41" s="178"/>
      <c r="R41" s="178"/>
      <c r="S41" s="178"/>
      <c r="T41" s="178"/>
      <c r="U41" s="178"/>
      <c r="V41" s="179"/>
      <c r="W41" s="170"/>
      <c r="X41" s="170"/>
      <c r="Y41" s="170"/>
    </row>
    <row r="42" spans="2:25">
      <c r="N42" s="180"/>
      <c r="O42" s="180"/>
      <c r="P42" s="180"/>
      <c r="Q42" s="180"/>
      <c r="R42" s="180"/>
      <c r="S42" s="180"/>
      <c r="T42" s="180"/>
      <c r="U42" s="180"/>
      <c r="V42" s="180"/>
    </row>
    <row r="43" spans="2:25" ht="15" customHeight="1">
      <c r="M43" s="173"/>
      <c r="N43" s="171" t="s">
        <v>61</v>
      </c>
      <c r="O43" s="171"/>
      <c r="P43" s="171"/>
      <c r="Q43" s="171"/>
      <c r="R43" s="171"/>
      <c r="S43" s="171"/>
      <c r="T43" s="171"/>
      <c r="U43" s="171"/>
      <c r="V43" s="181"/>
      <c r="W43" s="171"/>
      <c r="X43" s="171"/>
      <c r="Y43" s="171"/>
    </row>
    <row r="44" spans="2:25" ht="15" customHeight="1">
      <c r="M44" s="173"/>
      <c r="N44" s="171" t="s">
        <v>62</v>
      </c>
      <c r="O44" s="171"/>
      <c r="P44" s="171"/>
      <c r="Q44" s="171"/>
      <c r="R44" s="171"/>
      <c r="S44" s="171"/>
      <c r="T44" s="171"/>
      <c r="U44" s="171"/>
      <c r="V44" s="182"/>
      <c r="W44" s="171"/>
      <c r="X44" s="171"/>
      <c r="Y44" s="171"/>
    </row>
    <row r="45" spans="2:25" ht="15" customHeight="1">
      <c r="M45" s="173"/>
      <c r="N45" t="s">
        <v>63</v>
      </c>
      <c r="O45" s="171"/>
      <c r="P45" s="171"/>
      <c r="Q45" s="171"/>
      <c r="R45" s="171"/>
      <c r="S45" s="171"/>
      <c r="T45" s="171"/>
      <c r="U45" s="171"/>
      <c r="V45" s="182"/>
      <c r="W45" s="171"/>
      <c r="X45" s="171"/>
      <c r="Y45" s="171"/>
    </row>
    <row r="46" spans="2:25" ht="15.6">
      <c r="M46" s="173"/>
      <c r="N46" s="177" t="s">
        <v>64</v>
      </c>
      <c r="O46" s="174"/>
      <c r="P46" s="174"/>
      <c r="Q46" s="174"/>
      <c r="R46" s="174"/>
      <c r="S46" s="174"/>
      <c r="T46" s="174"/>
      <c r="U46" s="174"/>
      <c r="V46" s="183"/>
    </row>
    <row r="48" spans="2:25">
      <c r="B48" s="296" t="s">
        <v>18</v>
      </c>
    </row>
  </sheetData>
  <sheetProtection algorithmName="SHA-512" hashValue="Emw2maJYATyVdyrNmzBlGI6VX7e3c0qbiTgaLSJa4t03HqIhm7cdn9LcYY+7Tt9jk/ttmZh5QzCIpbs2ZqspGw==" saltValue="2A9XmRDl1HDEocB//+7DNQ==" spinCount="100000" sheet="1" objects="1" scenarios="1"/>
  <mergeCells count="1">
    <mergeCell ref="N37:R37"/>
  </mergeCells>
  <pageMargins left="0.7" right="0.7" top="0.75" bottom="0.75" header="0.3" footer="0.3"/>
  <pageSetup scale="54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c5bf202-a4ba-4ab3-960e-9dcd79c87b16" xsi:nil="true"/>
    <lcf76f155ced4ddcb4097134ff3c332f xmlns="9e4cabb6-9fe9-42bc-b1ae-c7adb594831f">
      <Terms xmlns="http://schemas.microsoft.com/office/infopath/2007/PartnerControls"/>
    </lcf76f155ced4ddcb4097134ff3c332f>
    <_ip_UnifiedCompliancePolicyUIAction xmlns="http://schemas.microsoft.com/sharepoint/v3" xsi:nil="true"/>
    <_ip_UnifiedCompliancePolicyProperties xmlns="http://schemas.microsoft.com/sharepoint/v3" xsi:nil="true"/>
    <SharedWithUsers xmlns="1c5bf202-a4ba-4ab3-960e-9dcd79c87b16">
      <UserInfo>
        <DisplayName>Paz.Baldrich, Isabella</DisplayName>
        <AccountId>340</AccountId>
        <AccountType/>
      </UserInfo>
      <UserInfo>
        <DisplayName>Martin, Michelle</DisplayName>
        <AccountId>11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D569D2EDEF3346B95B2D6A746D3176" ma:contentTypeVersion="20" ma:contentTypeDescription="Create a new document." ma:contentTypeScope="" ma:versionID="1250b24cef3caf51168cfdb645b3a919">
  <xsd:schema xmlns:xsd="http://www.w3.org/2001/XMLSchema" xmlns:xs="http://www.w3.org/2001/XMLSchema" xmlns:p="http://schemas.microsoft.com/office/2006/metadata/properties" xmlns:ns1="http://schemas.microsoft.com/sharepoint/v3" xmlns:ns2="9e4cabb6-9fe9-42bc-b1ae-c7adb594831f" xmlns:ns3="1c5bf202-a4ba-4ab3-960e-9dcd79c87b16" targetNamespace="http://schemas.microsoft.com/office/2006/metadata/properties" ma:root="true" ma:fieldsID="101a12d3950966968d3a945cf9a96c58" ns1:_="" ns2:_="" ns3:_="">
    <xsd:import namespace="http://schemas.microsoft.com/sharepoint/v3"/>
    <xsd:import namespace="9e4cabb6-9fe9-42bc-b1ae-c7adb594831f"/>
    <xsd:import namespace="1c5bf202-a4ba-4ab3-960e-9dcd79c87b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4cabb6-9fe9-42bc-b1ae-c7adb59483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7e55ebf-ce39-421f-9c67-0763495493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5bf202-a4ba-4ab3-960e-9dcd79c87b1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1b0c75d-b296-44dd-83a8-2034f6125776}" ma:internalName="TaxCatchAll" ma:showField="CatchAllData" ma:web="1c5bf202-a4ba-4ab3-960e-9dcd79c87b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3C2F59-3DB2-4D8E-B479-73B1089F467D}">
  <ds:schemaRefs>
    <ds:schemaRef ds:uri="http://schemas.microsoft.com/office/infopath/2007/PartnerControls"/>
    <ds:schemaRef ds:uri="http://www.w3.org/XML/1998/namespace"/>
    <ds:schemaRef ds:uri="http://schemas.microsoft.com/office/2006/metadata/properties"/>
    <ds:schemaRef ds:uri="9e4cabb6-9fe9-42bc-b1ae-c7adb594831f"/>
    <ds:schemaRef ds:uri="http://schemas.microsoft.com/office/2006/documentManagement/types"/>
    <ds:schemaRef ds:uri="1c5bf202-a4ba-4ab3-960e-9dcd79c87b16"/>
    <ds:schemaRef ds:uri="http://purl.org/dc/elements/1.1/"/>
    <ds:schemaRef ds:uri="http://schemas.openxmlformats.org/package/2006/metadata/core-properties"/>
    <ds:schemaRef ds:uri="http://purl.org/dc/terms/"/>
    <ds:schemaRef ds:uri="http://schemas.microsoft.com/sharepoint/v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BB6E739-1A6A-4209-B9B5-AE726FB49E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e4cabb6-9fe9-42bc-b1ae-c7adb594831f"/>
    <ds:schemaRef ds:uri="1c5bf202-a4ba-4ab3-960e-9dcd79c87b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D518AF5-E237-4DC2-8BC5-7622E4736924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5adc2279-b531-45b1-8b96-96167f00484a}" enabled="0" method="" siteId="{5adc2279-b531-45b1-8b96-96167f00484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IEG </vt:lpstr>
      <vt:lpstr>Error Prone</vt:lpstr>
      <vt:lpstr>Combined</vt:lpstr>
    </vt:vector>
  </TitlesOfParts>
  <Manager/>
  <Company>Utah State Board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Qin, Carmen</dc:creator>
  <cp:keywords/>
  <dc:description/>
  <cp:lastModifiedBy>Walker, Amanda</cp:lastModifiedBy>
  <cp:revision/>
  <dcterms:created xsi:type="dcterms:W3CDTF">2023-02-22T17:52:30Z</dcterms:created>
  <dcterms:modified xsi:type="dcterms:W3CDTF">2024-07-29T19:01:21Z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0x01010071D569D2EDEF3346B95B2D6A746D3176</vt:lpwstr>
  </property>
  <property fmtid="{D5CDD505-2E9C-101B-9397-08002B2CF9AE}" pid="3" name="MediaServiceImageTags">
    <vt:lpwstr/>
  </property>
</Properties>
</file>